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5480" windowHeight="11640" activeTab="0"/>
  </bookViews>
  <sheets>
    <sheet name="Mode d'emploi" sheetId="1" r:id="rId1"/>
    <sheet name="programme entraînement 15h" sheetId="2" r:id="rId2"/>
  </sheets>
  <definedNames>
    <definedName name="DateDépart" localSheetId="1">'programme entraînement 15h'!$D$3</definedName>
    <definedName name="DateDépart">#REF!</definedName>
    <definedName name="_xlnm.Print_Area" localSheetId="1">'programme entraînement 15h'!$A$2:$Z$287</definedName>
  </definedNames>
  <calcPr fullCalcOnLoad="1"/>
</workbook>
</file>

<file path=xl/comments2.xml><?xml version="1.0" encoding="utf-8"?>
<comments xmlns="http://schemas.openxmlformats.org/spreadsheetml/2006/main">
  <authors>
    <author>dborci</author>
  </authors>
  <commentList>
    <comment ref="H7" authorId="0">
      <text>
        <r>
          <rPr>
            <sz val="12"/>
            <rFont val="Arial"/>
            <family val="2"/>
          </rPr>
          <t xml:space="preserve"> La charge de travail: elle ne correspond pas aux heures de selle mais plutôt à l'intensité de la séance et de sa durée. c'est l'énergie dépensée lors de la sortie..
Noter de 0 à 10 suivant le ressenti ou le type de séance:
10 pour une course 
8 pour une séance au seuil
6 séance de sprint
2 pour une récupération active
0 pour un jour de repos
Si on cumule les évaluations de la côte de ces séances sur une semaine alors on obtient la charge par microcycle.
</t>
        </r>
      </text>
    </comment>
    <comment ref="A7" authorId="0">
      <text>
        <r>
          <rPr>
            <b/>
            <sz val="12"/>
            <rFont val="Arial"/>
            <family val="2"/>
          </rPr>
          <t xml:space="preserve">Se met à jour automatiquement !!!
</t>
        </r>
      </text>
    </comment>
    <comment ref="G7" authorId="0">
      <text>
        <r>
          <rPr>
            <sz val="12"/>
            <rFont val="Arial"/>
            <family val="2"/>
          </rPr>
          <t>définitions des seuils et filières:
    * Seuil SG     ~ 75 FCMAX
    * Seuil SV1   ~ 80-85% FCMAX
    * Seuil SV2   ~ 90% FCMAX
    * PMA:  (Puissance maximale aérobie) = puissance de l'effort à laquelle on atteint la consommation maximale d'oxygène.En gros c'est un effort que l'on doit pouvoir tenir qqs minutes.
    * HT: Home-trainer.
    * Fartlek: c'est le libre court à l'imagination. C'est l'accumulation de toutes les types d'entraînements spécifiques. Tu peux y faire de l'intervalle court, moyen, long, du fractionné, de la force, de la vélocité etc, etc...Le fartlek peut être programmé mais il peut aussi être spontanée selon tes sensations et tes envies du moment.D</t>
        </r>
      </text>
    </comment>
    <comment ref="F7" authorId="0">
      <text>
        <r>
          <rPr>
            <sz val="12"/>
            <rFont val="Arial"/>
            <family val="2"/>
          </rPr>
          <t>N'hésite pas à varier les plaisirs:
Plein d'exemples de sorties sur:
http://www.premiumwanadoo.com/ivanborcard/entrainement%20programmes.htm#S%E9ances%20dentra%EEnement</t>
        </r>
        <r>
          <rPr>
            <sz val="8"/>
            <rFont val="Tahoma"/>
            <family val="0"/>
          </rPr>
          <t xml:space="preserve">
</t>
        </r>
      </text>
    </comment>
    <comment ref="F243" authorId="0">
      <text>
        <r>
          <rPr>
            <sz val="8"/>
            <rFont val="Tahoma"/>
            <family val="0"/>
          </rPr>
          <t xml:space="preserve">Programme capillarisation:     2 à 3 fois par semaines pendant les compétitions - intensité 45-50. je ne sais pas si c'est efficace mais 2 ou 3 coureurs (qui marchent fort) m'ont dit que c'était efficace. 2 fois le cycle avec 10 minutes de pause entre. 
</t>
        </r>
      </text>
    </comment>
  </commentList>
</comments>
</file>

<file path=xl/sharedStrings.xml><?xml version="1.0" encoding="utf-8"?>
<sst xmlns="http://schemas.openxmlformats.org/spreadsheetml/2006/main" count="1044" uniqueCount="185">
  <si>
    <t>Dates</t>
  </si>
  <si>
    <t>Act. Dominante</t>
  </si>
  <si>
    <t>Volume horaire</t>
  </si>
  <si>
    <t>Thème de séance</t>
  </si>
  <si>
    <t>Consignes et Contenus à réaliser</t>
  </si>
  <si>
    <t>Observations personnelles</t>
  </si>
  <si>
    <t>TOTAL :</t>
  </si>
  <si>
    <t>REPOS</t>
  </si>
  <si>
    <t>HT ou RTE</t>
  </si>
  <si>
    <t>FORCE/VELOCITE</t>
  </si>
  <si>
    <t>RTE</t>
  </si>
  <si>
    <t>GRAISSES</t>
  </si>
  <si>
    <t>CAP</t>
  </si>
  <si>
    <t>SORTIE 70%</t>
  </si>
  <si>
    <t>SEUIL</t>
  </si>
  <si>
    <t>15' + bosses force +vélocité+15' FC BASSE</t>
  </si>
  <si>
    <t>PMA</t>
  </si>
  <si>
    <t>FORCE EXPLOSIVE</t>
  </si>
  <si>
    <t>COMP</t>
  </si>
  <si>
    <t>Déblocage 45'</t>
  </si>
  <si>
    <t>COURSE</t>
  </si>
  <si>
    <t>récup active 45'</t>
  </si>
  <si>
    <t>1h30 SORTIE 70%+ 10 sprint 10""</t>
  </si>
  <si>
    <t>PMA COURTE</t>
  </si>
  <si>
    <t>HT</t>
  </si>
  <si>
    <t>15' + 2X(10x 30"X30")+15'retour</t>
  </si>
  <si>
    <t>SV2</t>
  </si>
  <si>
    <t>SG</t>
  </si>
  <si>
    <t>SG-SV1-SV2</t>
  </si>
  <si>
    <t>SV1</t>
  </si>
  <si>
    <t>SG-SV1</t>
  </si>
  <si>
    <t>PMA COURTE-SV2</t>
  </si>
  <si>
    <t>TOUT</t>
  </si>
  <si>
    <t>FORCE</t>
  </si>
  <si>
    <t>PMA-SV2</t>
  </si>
  <si>
    <t>15' + 3X(10x 30"X30")+15'retour</t>
  </si>
  <si>
    <t>SG - 10 x SPRINT 10"</t>
  </si>
  <si>
    <t>SG- 10 x SPRINT 8"</t>
  </si>
  <si>
    <t>SEUIL SV1</t>
  </si>
  <si>
    <t>15' + 3X(10' SV1+5')+15'</t>
  </si>
  <si>
    <t>SV1-SV2</t>
  </si>
  <si>
    <t>SG-SPRINT</t>
  </si>
  <si>
    <t>Fartlek Rythme course</t>
  </si>
  <si>
    <t>SG - SPRINT</t>
  </si>
  <si>
    <t>15' + 2X(10x 1' a bloc 3' récup)+15'retour</t>
  </si>
  <si>
    <t>SEUILS</t>
  </si>
  <si>
    <t>15' + 3X 20' SV1 5' récup)+15'retour</t>
  </si>
  <si>
    <t>sortie dure</t>
  </si>
  <si>
    <t>Sortie dure. Rythme course</t>
  </si>
  <si>
    <t>A FOND !!!</t>
  </si>
  <si>
    <t>Séance voir site</t>
  </si>
  <si>
    <t>Réveil musculaire</t>
  </si>
  <si>
    <t>TOTAL</t>
  </si>
  <si>
    <t>RECUP.</t>
  </si>
  <si>
    <t>J-4 épuiser glycogène</t>
  </si>
  <si>
    <t>PERIODE DU</t>
  </si>
  <si>
    <t>AU</t>
  </si>
  <si>
    <t>Choisissez Date départ</t>
  </si>
  <si>
    <t>Avant de foncer tête baissée, lis les recommandations suivantes car tu es le seul maître à bord pour  ton entraînement.</t>
  </si>
  <si>
    <t>Voici ci-après la progression dans la préparation qui est fidèle au principe de progression. On ne met pas la charrue avant les boeufs.</t>
  </si>
  <si>
    <t>On parle là que de dominante à un moment donné.</t>
  </si>
  <si>
    <t>- Pour développer une qualité il faut l'entraîner 2 x par semaine</t>
  </si>
  <si>
    <t>- Pour conserver une qualité 1 x par semaine</t>
  </si>
  <si>
    <t xml:space="preserve">- Principe de progression, augmenter la charge de travail. Cela ne veut pas dire forcément augmenter le temps de selle mais "densifier" la séance: moins </t>
  </si>
  <si>
    <t xml:space="preserve">   de récup., séries plus longues ...</t>
  </si>
  <si>
    <t>- Varie les exercices. 2 sorties identiques c'est une sortie de perdue. Bon c'est une caricature mais soit créatif.</t>
  </si>
  <si>
    <t>- A éviter: Rouler pour rouler. Accumuler les kilomètres sans but précis.</t>
  </si>
  <si>
    <r>
      <t xml:space="preserve">- </t>
    </r>
    <r>
      <rPr>
        <b/>
        <sz val="10"/>
        <color indexed="10"/>
        <rFont val="Arial"/>
        <family val="2"/>
      </rPr>
      <t>Si tu sens la fatigue, lèves le pied, n'hésites pas à changer ta séance</t>
    </r>
  </si>
  <si>
    <r>
      <t xml:space="preserve">- </t>
    </r>
    <r>
      <rPr>
        <b/>
        <sz val="10"/>
        <color indexed="10"/>
        <rFont val="Arial"/>
        <family val="2"/>
      </rPr>
      <t>Ne pas être prisonnier du planning de la semaine. Si tu à bien récupéré alors tu peux sauter un jour de repos par exemple.</t>
    </r>
  </si>
  <si>
    <t>- Ne pas sortir du plan d'entraînement. Si le corps où la tête dit non alors écoutez-vous. Ne pas hésiter à alléger votre sortie: moins de série, sortie récup. ...</t>
  </si>
  <si>
    <t>- Note tes sorties, avec des remarques sur tes sensations</t>
  </si>
  <si>
    <t>Si tu as des commentaires ou des questions n'hésite pas !!!</t>
  </si>
  <si>
    <t>Sportivement</t>
  </si>
  <si>
    <t>Ivan</t>
  </si>
  <si>
    <t>Bonne saison et fais moi part de tes résultats !!!!</t>
  </si>
  <si>
    <r>
      <t xml:space="preserve">Il est très important de comprendre que chaque qualité doit être travaillée ou maintenue à un moment donné. </t>
    </r>
  </si>
  <si>
    <t xml:space="preserve">Si on ne travaille qu'une qualité se sera au détriment de toutes les autres. Par exemple si on ne fait que de l'aérobie </t>
  </si>
  <si>
    <t xml:space="preserve">alors aucune chance d'élever son seuil anaérobie. Si on ne travail que la puissance on ne progressera pas: il faut </t>
  </si>
  <si>
    <t>décomposer en vélocité et force. De plus on insistera plus sur ces points faibles.</t>
  </si>
  <si>
    <t>1) LES PRINCIPES</t>
  </si>
  <si>
    <t>2) MODE D'EMPLOI</t>
  </si>
  <si>
    <t xml:space="preserve"> - Entre la date de départ de ton cycle d'entraînement, ainsi le calendrier sera mise à jour</t>
  </si>
  <si>
    <t xml:space="preserve"> - Des infos ou conseils se trouvent sous forme de note. Cliquer sur l'onglet rouge en haut à droite de la cellule</t>
  </si>
  <si>
    <t>Filières</t>
  </si>
  <si>
    <t>Charge</t>
  </si>
  <si>
    <t xml:space="preserve"> - Certaines cellules ( texte en bleu) pointent directement sur une page web !!! Toutes les infos proviennent de la rubrique entraînement:</t>
  </si>
  <si>
    <t>Ivan Borcard</t>
  </si>
  <si>
    <t>Contact:</t>
  </si>
  <si>
    <t>Limite de la responsabilité de l'auteur</t>
  </si>
  <si>
    <t>Aucune protection n'est appliquée à ce petit programme excel, tu peux l'adapter à ta guise et en fonction de ta charge d'entraînement.</t>
  </si>
  <si>
    <t>récup active, pédalage souple</t>
  </si>
  <si>
    <t>Préservation musculaire</t>
  </si>
  <si>
    <t>Course sans objectif</t>
  </si>
  <si>
    <t>15' + 6X(30" PMA 30" rec. 3' force + 2' souple)+15'retour</t>
  </si>
  <si>
    <t>15' + pyramidale ( 1' 2' 3' 4' 5' 4' 3' 2' 1'  récup 1' entre les séries) +15'retour</t>
  </si>
  <si>
    <t>RAPPEL PMA</t>
  </si>
  <si>
    <t>15' + 4 X( 10' SV2 4''récup)+15'retour</t>
  </si>
  <si>
    <t>RECUP. ACTIVE
SURCOMPSENSAION</t>
  </si>
  <si>
    <t>temps de récup. Faible !!!</t>
  </si>
  <si>
    <t>SORTIE 70%-75% - SPRINT</t>
  </si>
  <si>
    <t>COMPEX</t>
  </si>
  <si>
    <t>Programme force 2 - intensité 30</t>
  </si>
  <si>
    <t>Programme force 3 - intensité 70</t>
  </si>
  <si>
    <t>Programme force 3 - intensité 80</t>
  </si>
  <si>
    <t>Programme force 3 - intensité 90</t>
  </si>
  <si>
    <t>Programme force 3 - intensité 95</t>
  </si>
  <si>
    <t>Programme force 2 - intensité 45</t>
  </si>
  <si>
    <t>Programme force 3 - intensité 75</t>
  </si>
  <si>
    <t>Programme force 3 - intensité 85</t>
  </si>
  <si>
    <t>RTE/VTT</t>
  </si>
  <si>
    <t>Programme récup; active</t>
  </si>
  <si>
    <t>Programme capillaristion</t>
  </si>
  <si>
    <t>20' + 2X10' SV2 2 x 15 SV1 5' récup)+20'retour</t>
  </si>
  <si>
    <t>Journée</t>
  </si>
  <si>
    <t>Matin</t>
  </si>
  <si>
    <t>Après-midi</t>
  </si>
  <si>
    <t>2 x 15' au seuil 80 85%</t>
  </si>
  <si>
    <t>15' + 3X(30" PMA 30" rec. 3' force + 2' souple)+15'retour</t>
  </si>
  <si>
    <t>15' + 6X(5'+5')+15'</t>
  </si>
  <si>
    <t>RANDO</t>
  </si>
  <si>
    <t>SORTIE 75%</t>
  </si>
  <si>
    <t>RANDO/CAP</t>
  </si>
  <si>
    <t>Période récup. Active, Foncière</t>
  </si>
  <si>
    <t>PRE COMP2</t>
  </si>
  <si>
    <t>PRE COMP1</t>
  </si>
  <si>
    <t>FONCIER2</t>
  </si>
  <si>
    <t>SORTIE 75%-80% - SPRINT</t>
  </si>
  <si>
    <t>Programme force 3 - intensité 65</t>
  </si>
  <si>
    <t>Programme force 3 - intensité 60</t>
  </si>
  <si>
    <t>Programme force 3 - intensité 55</t>
  </si>
  <si>
    <t>Programme force 3 - intensité 35</t>
  </si>
  <si>
    <t>Programme force 3 - intensité 40</t>
  </si>
  <si>
    <t>Programme force 3 - intensité 45</t>
  </si>
  <si>
    <t>Programme force 3 - intensité 50</t>
  </si>
  <si>
    <t>Programme force 2 - intensité 50</t>
  </si>
  <si>
    <t>2 x 15' au seuil 85%</t>
  </si>
  <si>
    <t>45'au seuil 85% + tenir PMA à la fin</t>
  </si>
  <si>
    <t>1er exercice COMPEX</t>
  </si>
  <si>
    <t>15' + 10X(3'+3')+15'</t>
  </si>
  <si>
    <t>15' + 6X(3'+3')+15'</t>
  </si>
  <si>
    <t>Alterner jambe d, jambe g</t>
  </si>
  <si>
    <t>3 x 15' au seuil 85%</t>
  </si>
  <si>
    <t>3 x 15' au seuil 85% + fin série à PMA !!!</t>
  </si>
  <si>
    <t>15' + 4X(10x 30"X30")+15'retour</t>
  </si>
  <si>
    <t>15' + 4X(10' SV1+5')+15'</t>
  </si>
  <si>
    <t>3 x 20'  85%</t>
  </si>
  <si>
    <t>1h30 SORTIE 75%+ 10 sprint 10""</t>
  </si>
  <si>
    <t>1h30 SORTIE 75%</t>
  </si>
  <si>
    <t>PMA/FORCE/VELOCITE</t>
  </si>
  <si>
    <t>Semaine dure !!!</t>
  </si>
  <si>
    <t>SEMAINE LA PLUS DURE !!!
COURAGE !!!</t>
  </si>
  <si>
    <t>20' + 8X(30" PMA 30" rec. 4' force + 1' souple)+20'retour</t>
  </si>
  <si>
    <t>15' + 8X(30" PMA 30" rec. 3' force + 2' souple)+15'retour</t>
  </si>
  <si>
    <t>15' + 3X(10x 30" a bloc 1'récup)+15'retour</t>
  </si>
  <si>
    <t>1er PIC DE FORME</t>
  </si>
  <si>
    <t>1ère PMA courte</t>
  </si>
  <si>
    <t>PUISSANCE</t>
  </si>
  <si>
    <t>SORTIE 70-75%</t>
  </si>
  <si>
    <t>15' + 2X 20' SV1 2 x 10' SV2 5' récup)+15'retour</t>
  </si>
  <si>
    <t>Ca c'est dure !!! Courage!!!</t>
  </si>
  <si>
    <t>15' + 3X 15' SV1 5' récup)+15'retour</t>
  </si>
  <si>
    <t>15' + 5X( 3' PMA + 3' souple) + 2X( 15' SV1+ 5' souple)+15'retour</t>
  </si>
  <si>
    <t>15' + 3X(10x 30"x30" )+15'retour</t>
  </si>
  <si>
    <t>20' + ( 2X10' SV2 + 2 x 15 SV1 5' récup) + 20'retour</t>
  </si>
  <si>
    <t>15' + 2X(10x 1' à bloc 3' récup)+15'retour</t>
  </si>
  <si>
    <t>15' + 3 X( 10' SV2 4'récup)+15'retour</t>
  </si>
  <si>
    <t>Sortie souple, récup active, 4 sprint 8" fin de séance</t>
  </si>
  <si>
    <t>SORTIE 75% - SPRINT</t>
  </si>
  <si>
    <t>Sortie souple, récup active, 4 sprint 15" fin de séance</t>
  </si>
  <si>
    <t>Sortie souple, récup active, 4 sprint &amp;(" fin de séance</t>
  </si>
  <si>
    <t>15' + 6X(Départ sprint tout à droite ~ 20-30" toutes les 3'')+15' retour</t>
  </si>
  <si>
    <t>15' + 8X(Départ sprint tout à droite ~ 20-30" toutes les 3'')+15' retour</t>
  </si>
  <si>
    <t>15' + 10X(Départ sprint tout à droite ~ 20-30" toutes les 3'')+15' retour</t>
  </si>
  <si>
    <t>15' + 10X(Départ sprint tout à droite ~ 20-30" toutes les 3')+15' retour</t>
  </si>
  <si>
    <t>15' + 10X(Départ sprint tout à droite toutes les 1,5')+15' retour</t>
  </si>
  <si>
    <t>Sortie souple, récup active, 4 sprint 10" fin de séance</t>
  </si>
  <si>
    <t>Sortie souple, 75% FCMAX, 4 sprint 10" fin de séance</t>
  </si>
  <si>
    <t>1er TEST D'EFFORT</t>
  </si>
  <si>
    <t>2ème TEST D'EFFORT</t>
  </si>
  <si>
    <t>15' + 6 X( 3' PMA 3'récup)+15'retour</t>
  </si>
  <si>
    <t>15' + 5X( 3' PMA rec. 3' )+15'retour</t>
  </si>
  <si>
    <t>PMA-SV1</t>
  </si>
  <si>
    <t>15' + 1 X(7x 1'30" à bloc 4' récup)+15'retour</t>
  </si>
  <si>
    <t>SEUIL SV1 - PMA</t>
  </si>
  <si>
    <t>http://www.vo2cycling.net</t>
  </si>
</sst>
</file>

<file path=xl/styles.xml><?xml version="1.0" encoding="utf-8"?>
<styleSheet xmlns="http://schemas.openxmlformats.org/spreadsheetml/2006/main">
  <numFmts count="47">
    <numFmt numFmtId="5" formatCode="#,##0\ &quot;$&quot;_-;#,##0\ &quot;$&quot;\-"/>
    <numFmt numFmtId="6" formatCode="#,##0\ &quot;$&quot;_-;[Red]#,##0\ &quot;$&quot;\-"/>
    <numFmt numFmtId="7" formatCode="#,##0.00\ &quot;$&quot;_-;#,##0.00\ &quot;$&quot;\-"/>
    <numFmt numFmtId="8" formatCode="#,##0.00\ &quot;$&quot;_-;[Red]#,##0.00\ &quot;$&quot;\-"/>
    <numFmt numFmtId="42" formatCode="_-* #,##0\ &quot;$&quot;_-;_-* #,##0\ &quot;$&quot;\-;_-* &quot;-&quot;\ &quot;$&quot;_-;_-@_-"/>
    <numFmt numFmtId="41" formatCode="_-* #,##0\ _$_-;_-* #,##0\ _$\-;_-* &quot;-&quot;\ _$_-;_-@_-"/>
    <numFmt numFmtId="44" formatCode="_-* #,##0.00\ &quot;$&quot;_-;_-* #,##0.00\ &quot;$&quot;\-;_-* &quot;-&quot;??\ &quot;$&quot;_-;_-@_-"/>
    <numFmt numFmtId="43" formatCode="_-* #,##0.00\ _$_-;_-* #,##0.00\ 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CHF&quot;\ #,##0;&quot;CHF&quot;\ \-#,##0"/>
    <numFmt numFmtId="173" formatCode="&quot;CHF&quot;\ #,##0;[Red]&quot;CHF&quot;\ \-#,##0"/>
    <numFmt numFmtId="174" formatCode="&quot;CHF&quot;\ #,##0.00;&quot;CHF&quot;\ \-#,##0.00"/>
    <numFmt numFmtId="175" formatCode="&quot;CHF&quot;\ #,##0.00;[Red]&quot;CHF&quot;\ \-#,##0.00"/>
    <numFmt numFmtId="176" formatCode="_ &quot;CHF&quot;\ * #,##0_ ;_ &quot;CHF&quot;\ * \-#,##0_ ;_ &quot;CHF&quot;\ * &quot;-&quot;_ ;_ @_ "/>
    <numFmt numFmtId="177" formatCode="_ * #,##0_ ;_ * \-#,##0_ ;_ * &quot;-&quot;_ ;_ @_ "/>
    <numFmt numFmtId="178" formatCode="_ &quot;CHF&quot;\ * #,##0.00_ ;_ &quot;CHF&quot;\ * \-#,##0.00_ ;_ &quot;CHF&quot;\ * &quot;-&quot;??_ ;_ @_ "/>
    <numFmt numFmtId="179" formatCode="_ * #,##0.00_ ;_ * \-#,##0.00_ ;_ * &quot;-&quot;??_ ;_ @_ "/>
    <numFmt numFmtId="180" formatCode="#,##0&quot; €&quot;;\-#,##0&quot; €&quot;"/>
    <numFmt numFmtId="181" formatCode="#,##0&quot; €&quot;;[Red]\-#,##0&quot; €&quot;"/>
    <numFmt numFmtId="182" formatCode="#,##0.00&quot; €&quot;;\-#,##0.00&quot; €&quot;"/>
    <numFmt numFmtId="183" formatCode="#,##0.00&quot; €&quot;;[Red]\-#,##0.00&quot; €&quot;"/>
    <numFmt numFmtId="184" formatCode="_-* #,##0&quot; €&quot;_-;\-* #,##0&quot; €&quot;_-;_-* &quot;-&quot;&quot; €&quot;_-;_-@_-"/>
    <numFmt numFmtId="185" formatCode="_-* #,##0_ _€_-;\-* #,##0_ _€_-;_-* &quot;-&quot;_ _€_-;_-@_-"/>
    <numFmt numFmtId="186" formatCode="_-* #,##0.00&quot; €&quot;_-;\-* #,##0.00&quot; €&quot;_-;_-* &quot;-&quot;??&quot; €&quot;_-;_-@_-"/>
    <numFmt numFmtId="187" formatCode="_-* #,##0.00_ _€_-;\-* #,##0.00_ _€_-;_-* &quot;-&quot;??_ _€_-;_-@_-"/>
    <numFmt numFmtId="188" formatCode="#,##0\ &quot;F&quot;;\-#,##0\ &quot;F&quot;"/>
    <numFmt numFmtId="189" formatCode="#,##0\ &quot;F&quot;;[Red]\-#,##0\ &quot;F&quot;"/>
    <numFmt numFmtId="190" formatCode="#,##0.00\ &quot;F&quot;;\-#,##0.00\ &quot;F&quot;"/>
    <numFmt numFmtId="191" formatCode="#,##0.00\ &quot;F&quot;;[Red]\-#,##0.00\ &quot;F&quot;"/>
    <numFmt numFmtId="192" formatCode="_-* #,##0\ &quot;F&quot;_-;\-* #,##0\ &quot;F&quot;_-;_-* &quot;-&quot;\ &quot;F&quot;_-;_-@_-"/>
    <numFmt numFmtId="193" formatCode="_-* #,##0\ _F_-;\-* #,##0\ _F_-;_-* &quot;-&quot;\ _F_-;_-@_-"/>
    <numFmt numFmtId="194" formatCode="_-* #,##0.00\ &quot;F&quot;_-;\-* #,##0.00\ &quot;F&quot;_-;_-* &quot;-&quot;??\ &quot;F&quot;_-;_-@_-"/>
    <numFmt numFmtId="195" formatCode="_-* #,##0.00\ _F_-;\-* #,##0.00\ _F_-;_-* &quot;-&quot;??\ _F_-;_-@_-"/>
    <numFmt numFmtId="196" formatCode="mmm\-yyyy"/>
    <numFmt numFmtId="197" formatCode="0.0"/>
    <numFmt numFmtId="198" formatCode="&quot;Vrai&quot;;&quot;Vrai&quot;;&quot;Faux&quot;"/>
    <numFmt numFmtId="199" formatCode="&quot;Actif&quot;;&quot;Actif&quot;;&quot;Inactif&quot;"/>
    <numFmt numFmtId="200" formatCode="[$-40C]dddd\ d\ mmmm\ yyyy"/>
    <numFmt numFmtId="201" formatCode="[$-807]dddd\,\ d\.\ mmmm\ yyyy"/>
    <numFmt numFmtId="202" formatCode="[$-40C]d\-mmm\-yyyy;@"/>
  </numFmts>
  <fonts count="29">
    <font>
      <sz val="10"/>
      <name val="Arial"/>
      <family val="0"/>
    </font>
    <font>
      <b/>
      <sz val="10"/>
      <name val="Arial"/>
      <family val="0"/>
    </font>
    <font>
      <i/>
      <sz val="10"/>
      <name val="Arial"/>
      <family val="0"/>
    </font>
    <font>
      <b/>
      <i/>
      <sz val="10"/>
      <name val="Arial"/>
      <family val="0"/>
    </font>
    <font>
      <sz val="7"/>
      <name val="Arial"/>
      <family val="2"/>
    </font>
    <font>
      <sz val="10"/>
      <color indexed="10"/>
      <name val="Arial"/>
      <family val="2"/>
    </font>
    <font>
      <sz val="8"/>
      <color indexed="8"/>
      <name val="Arial"/>
      <family val="2"/>
    </font>
    <font>
      <sz val="10"/>
      <color indexed="12"/>
      <name val="Arial"/>
      <family val="2"/>
    </font>
    <font>
      <i/>
      <sz val="7"/>
      <color indexed="8"/>
      <name val="Arial"/>
      <family val="2"/>
    </font>
    <font>
      <b/>
      <sz val="9"/>
      <color indexed="8"/>
      <name val="Arial"/>
      <family val="2"/>
    </font>
    <font>
      <b/>
      <sz val="22"/>
      <color indexed="12"/>
      <name val="Comic Sans MS"/>
      <family val="4"/>
    </font>
    <font>
      <u val="single"/>
      <sz val="10"/>
      <color indexed="12"/>
      <name val="Arial"/>
      <family val="0"/>
    </font>
    <font>
      <u val="single"/>
      <sz val="10"/>
      <color indexed="36"/>
      <name val="Arial"/>
      <family val="0"/>
    </font>
    <font>
      <i/>
      <sz val="8"/>
      <color indexed="8"/>
      <name val="Arial"/>
      <family val="2"/>
    </font>
    <font>
      <b/>
      <sz val="8"/>
      <color indexed="8"/>
      <name val="Arial"/>
      <family val="2"/>
    </font>
    <font>
      <b/>
      <sz val="8"/>
      <color indexed="10"/>
      <name val="Arial"/>
      <family val="2"/>
    </font>
    <font>
      <b/>
      <i/>
      <sz val="8"/>
      <color indexed="10"/>
      <name val="Arial"/>
      <family val="2"/>
    </font>
    <font>
      <b/>
      <sz val="14"/>
      <name val="Arial"/>
      <family val="2"/>
    </font>
    <font>
      <sz val="8"/>
      <name val="Arial"/>
      <family val="0"/>
    </font>
    <font>
      <sz val="10"/>
      <color indexed="8"/>
      <name val="Arial"/>
      <family val="2"/>
    </font>
    <font>
      <b/>
      <sz val="10"/>
      <color indexed="8"/>
      <name val="Arial"/>
      <family val="2"/>
    </font>
    <font>
      <b/>
      <sz val="10"/>
      <color indexed="10"/>
      <name val="Arial"/>
      <family val="2"/>
    </font>
    <font>
      <sz val="8"/>
      <name val="Tahoma"/>
      <family val="0"/>
    </font>
    <font>
      <sz val="12"/>
      <name val="Arial"/>
      <family val="2"/>
    </font>
    <font>
      <b/>
      <sz val="12"/>
      <name val="Arial"/>
      <family val="2"/>
    </font>
    <font>
      <b/>
      <i/>
      <sz val="10"/>
      <color indexed="8"/>
      <name val="Arial"/>
      <family val="2"/>
    </font>
    <font>
      <b/>
      <i/>
      <sz val="8"/>
      <color indexed="8"/>
      <name val="Arial"/>
      <family val="2"/>
    </font>
    <font>
      <b/>
      <u val="single"/>
      <sz val="10"/>
      <color indexed="12"/>
      <name val="Arial"/>
      <family val="2"/>
    </font>
    <font>
      <b/>
      <sz val="8"/>
      <name val="Arial"/>
      <family val="2"/>
    </font>
  </fonts>
  <fills count="6">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6"/>
        <bgColor indexed="64"/>
      </patternFill>
    </fill>
    <fill>
      <patternFill patternType="solid">
        <fgColor indexed="10"/>
        <bgColor indexed="64"/>
      </patternFill>
    </fill>
  </fills>
  <borders count="7">
    <border>
      <left/>
      <right/>
      <top/>
      <bottom/>
      <diagonal/>
    </border>
    <border>
      <left style="double"/>
      <right style="double"/>
      <top style="double"/>
      <bottom style="double"/>
    </border>
    <border>
      <left style="double"/>
      <right style="double"/>
      <top>
        <color indexed="63"/>
      </top>
      <bottom>
        <color indexed="63"/>
      </bottom>
    </border>
    <border>
      <left>
        <color indexed="63"/>
      </left>
      <right style="double"/>
      <top>
        <color indexed="63"/>
      </top>
      <bottom>
        <color indexed="63"/>
      </bottom>
    </border>
    <border>
      <left>
        <color indexed="63"/>
      </left>
      <right style="double"/>
      <top style="double"/>
      <bottom style="double"/>
    </border>
    <border>
      <left style="double"/>
      <right style="double"/>
      <top style="double"/>
      <bottom>
        <color indexed="63"/>
      </bottom>
    </border>
    <border>
      <left style="double"/>
      <right style="double"/>
      <top>
        <color indexed="63"/>
      </top>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0" fillId="0" borderId="0" xfId="0" applyAlignment="1">
      <alignment horizontal="center"/>
    </xf>
    <xf numFmtId="0" fontId="4" fillId="0" borderId="0" xfId="0" applyFont="1" applyAlignment="1">
      <alignment horizontal="center" vertical="center" wrapText="1"/>
    </xf>
    <xf numFmtId="0" fontId="5" fillId="0" borderId="0" xfId="0" applyFont="1" applyAlignment="1">
      <alignment horizont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16" fontId="8" fillId="2" borderId="1" xfId="0" applyNumberFormat="1" applyFont="1" applyFill="1" applyBorder="1" applyAlignment="1">
      <alignment horizontal="center" vertical="center" wrapText="1"/>
    </xf>
    <xf numFmtId="16"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16" fontId="8" fillId="3" borderId="1"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0" xfId="0" applyFont="1" applyAlignment="1">
      <alignment horizontal="left"/>
    </xf>
    <xf numFmtId="0" fontId="13"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0" borderId="0" xfId="0" applyFont="1" applyFill="1" applyAlignment="1">
      <alignment horizontal="center"/>
    </xf>
    <xf numFmtId="0" fontId="7" fillId="0" borderId="0" xfId="0" applyFont="1" applyFill="1" applyAlignment="1">
      <alignment horizontal="center"/>
    </xf>
    <xf numFmtId="0" fontId="9" fillId="0" borderId="4"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0" fillId="0" borderId="0" xfId="0" applyAlignment="1">
      <alignment horizontal="left" indent="1"/>
    </xf>
    <xf numFmtId="0" fontId="14" fillId="2" borderId="1" xfId="0" applyFont="1" applyFill="1" applyBorder="1" applyAlignment="1">
      <alignment horizontal="center" vertical="center" wrapText="1"/>
    </xf>
    <xf numFmtId="0" fontId="14" fillId="2" borderId="0" xfId="0" applyFont="1" applyFill="1" applyBorder="1" applyAlignment="1">
      <alignment horizontal="center" vertical="center" wrapText="1"/>
    </xf>
    <xf numFmtId="14" fontId="17" fillId="0" borderId="0" xfId="0" applyNumberFormat="1" applyFont="1" applyAlignment="1">
      <alignment horizontal="left" vertical="center"/>
    </xf>
    <xf numFmtId="0" fontId="1" fillId="0" borderId="0" xfId="0" applyFont="1" applyAlignment="1">
      <alignment horizontal="center"/>
    </xf>
    <xf numFmtId="0" fontId="1" fillId="0" borderId="0" xfId="0" applyFont="1" applyAlignment="1">
      <alignment/>
    </xf>
    <xf numFmtId="0" fontId="19" fillId="0" borderId="0" xfId="0" applyFont="1" applyAlignment="1">
      <alignment/>
    </xf>
    <xf numFmtId="0" fontId="19" fillId="0" borderId="0" xfId="0" applyFont="1" applyAlignment="1">
      <alignment horizontal="left"/>
    </xf>
    <xf numFmtId="0" fontId="21" fillId="0" borderId="0" xfId="0" applyFont="1" applyAlignment="1">
      <alignment horizontal="left"/>
    </xf>
    <xf numFmtId="0" fontId="20" fillId="0" borderId="0" xfId="0" applyFont="1" applyAlignment="1">
      <alignment horizontal="left"/>
    </xf>
    <xf numFmtId="0" fontId="19" fillId="0" borderId="0" xfId="0" applyFont="1" applyAlignment="1">
      <alignment horizontal="left" indent="1"/>
    </xf>
    <xf numFmtId="0" fontId="20" fillId="0" borderId="0" xfId="0" applyFont="1" applyAlignment="1">
      <alignment horizontal="left" indent="1"/>
    </xf>
    <xf numFmtId="0" fontId="0" fillId="0" borderId="0" xfId="0" applyNumberFormat="1" applyAlignment="1">
      <alignment/>
    </xf>
    <xf numFmtId="0" fontId="0" fillId="0" borderId="0" xfId="0" applyAlignment="1" quotePrefix="1">
      <alignment/>
    </xf>
    <xf numFmtId="14" fontId="25" fillId="0" borderId="0" xfId="0" applyNumberFormat="1" applyFont="1" applyFill="1" applyBorder="1" applyAlignment="1">
      <alignment horizontal="left" vertical="center" wrapText="1"/>
    </xf>
    <xf numFmtId="0" fontId="27" fillId="2" borderId="3" xfId="15" applyFont="1" applyFill="1" applyBorder="1" applyAlignment="1">
      <alignment horizontal="center" vertical="center" wrapText="1"/>
    </xf>
    <xf numFmtId="202" fontId="6" fillId="3" borderId="2"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26" fillId="0" borderId="2" xfId="0" applyFont="1" applyFill="1" applyBorder="1" applyAlignment="1">
      <alignment horizontal="center" vertical="center" wrapText="1"/>
    </xf>
    <xf numFmtId="14" fontId="1" fillId="0" borderId="0" xfId="0" applyNumberFormat="1" applyFont="1" applyAlignment="1">
      <alignment horizontal="left"/>
    </xf>
    <xf numFmtId="0" fontId="6" fillId="0" borderId="5" xfId="0" applyFont="1" applyFill="1" applyBorder="1" applyAlignment="1">
      <alignment vertical="center" wrapText="1"/>
    </xf>
    <xf numFmtId="0" fontId="6" fillId="0" borderId="2" xfId="0" applyFont="1" applyFill="1" applyBorder="1" applyAlignment="1">
      <alignment vertical="center" wrapText="1"/>
    </xf>
    <xf numFmtId="0" fontId="6" fillId="0" borderId="6" xfId="0" applyFont="1" applyFill="1" applyBorder="1" applyAlignment="1">
      <alignment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vertical="center" wrapText="1"/>
    </xf>
    <xf numFmtId="0" fontId="26" fillId="0" borderId="2" xfId="0" applyFont="1" applyFill="1" applyBorder="1" applyAlignment="1">
      <alignment vertical="center" wrapText="1"/>
    </xf>
    <xf numFmtId="0" fontId="26" fillId="0" borderId="6" xfId="0" applyFont="1" applyFill="1" applyBorder="1" applyAlignment="1">
      <alignment vertical="center" wrapText="1"/>
    </xf>
    <xf numFmtId="14" fontId="17" fillId="0" borderId="0" xfId="0" applyNumberFormat="1" applyFont="1" applyAlignment="1">
      <alignment horizontal="left" vertical="center"/>
    </xf>
    <xf numFmtId="0" fontId="17" fillId="0" borderId="0" xfId="0" applyFont="1" applyAlignment="1">
      <alignment horizontal="left" vertical="center"/>
    </xf>
    <xf numFmtId="0" fontId="26" fillId="0" borderId="2" xfId="0" applyFont="1" applyFill="1" applyBorder="1" applyAlignment="1">
      <alignment horizontal="center" vertical="center" wrapText="1"/>
    </xf>
    <xf numFmtId="0" fontId="3" fillId="0" borderId="0" xfId="0" applyFont="1" applyBorder="1" applyAlignment="1">
      <alignment horizontal="left"/>
    </xf>
    <xf numFmtId="0" fontId="26" fillId="0" borderId="6" xfId="0" applyFont="1" applyFill="1" applyBorder="1" applyAlignment="1">
      <alignment horizontal="center" vertical="center" wrapText="1"/>
    </xf>
    <xf numFmtId="0" fontId="27" fillId="0" borderId="0" xfId="15" applyFont="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00FF00"/>
        </patternFill>
      </fill>
      <border/>
    </dxf>
    <dxf>
      <fill>
        <patternFill>
          <bgColor rgb="FF3366FF"/>
        </patternFill>
      </fill>
      <border/>
    </dxf>
    <dxf>
      <fill>
        <patternFill>
          <bgColor rgb="FFFF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2cycling.net/" TargetMode="External" /><Relationship Id="rId2" Type="http://schemas.openxmlformats.org/officeDocument/2006/relationships/hyperlink" Target="mailto:webmaster@vo2cycling.net?subject=Question%20plan%20d'entra&#238;nement" TargetMode="External" /><Relationship Id="rId3" Type="http://schemas.openxmlformats.org/officeDocument/2006/relationships/hyperlink" Target="http://www.vo2cycling.net/index.php?/Sous-rubrique/limites-responsabilites/id-menu-97.html"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premiumwanadoo.com/ivanborcard/entrainement%20programmes.htm#Compex,%20ESM"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44"/>
  <sheetViews>
    <sheetView tabSelected="1" workbookViewId="0" topLeftCell="A1">
      <selection activeCell="A1" sqref="A1:IV16384"/>
    </sheetView>
  </sheetViews>
  <sheetFormatPr defaultColWidth="11.421875" defaultRowHeight="12.75"/>
  <sheetData>
    <row r="2" ht="12.75">
      <c r="A2" s="67" t="s">
        <v>88</v>
      </c>
    </row>
    <row r="4" ht="12.75">
      <c r="A4" s="41" t="s">
        <v>58</v>
      </c>
    </row>
    <row r="6" ht="12.75">
      <c r="A6" s="42" t="s">
        <v>75</v>
      </c>
    </row>
    <row r="7" ht="12.75">
      <c r="A7" s="47" t="s">
        <v>76</v>
      </c>
    </row>
    <row r="8" ht="12.75">
      <c r="A8" s="47" t="s">
        <v>77</v>
      </c>
    </row>
    <row r="9" ht="12.75">
      <c r="A9" s="47" t="s">
        <v>78</v>
      </c>
    </row>
    <row r="10" ht="12.75">
      <c r="A10" s="47"/>
    </row>
    <row r="11" ht="12.75">
      <c r="A11" s="42" t="s">
        <v>59</v>
      </c>
    </row>
    <row r="12" ht="12.75">
      <c r="A12" s="43" t="s">
        <v>60</v>
      </c>
    </row>
    <row r="14" ht="12.75">
      <c r="A14" s="44" t="s">
        <v>79</v>
      </c>
    </row>
    <row r="15" ht="12.75">
      <c r="A15" s="35"/>
    </row>
    <row r="16" ht="12.75">
      <c r="B16" s="45" t="s">
        <v>61</v>
      </c>
    </row>
    <row r="17" ht="12.75">
      <c r="B17" s="45" t="s">
        <v>62</v>
      </c>
    </row>
    <row r="18" ht="12.75">
      <c r="B18" s="45" t="s">
        <v>63</v>
      </c>
    </row>
    <row r="19" ht="12.75">
      <c r="B19" s="45" t="s">
        <v>64</v>
      </c>
    </row>
    <row r="20" ht="12.75">
      <c r="B20" s="45" t="s">
        <v>65</v>
      </c>
    </row>
    <row r="21" ht="12.75">
      <c r="B21" s="45" t="s">
        <v>66</v>
      </c>
    </row>
    <row r="22" ht="12.75">
      <c r="B22" s="45" t="s">
        <v>67</v>
      </c>
    </row>
    <row r="23" ht="12.75">
      <c r="B23" s="46" t="s">
        <v>68</v>
      </c>
    </row>
    <row r="24" ht="12.75">
      <c r="B24" s="45" t="s">
        <v>69</v>
      </c>
    </row>
    <row r="25" ht="12.75">
      <c r="B25" s="45" t="s">
        <v>70</v>
      </c>
    </row>
    <row r="27" ht="12.75">
      <c r="A27" s="40" t="s">
        <v>80</v>
      </c>
    </row>
    <row r="29" ht="12.75">
      <c r="B29" s="48" t="s">
        <v>81</v>
      </c>
    </row>
    <row r="30" ht="12.75">
      <c r="B30" s="48" t="s">
        <v>82</v>
      </c>
    </row>
    <row r="31" ht="12.75">
      <c r="B31" s="48" t="s">
        <v>85</v>
      </c>
    </row>
    <row r="32" ht="12.75">
      <c r="C32" s="67" t="s">
        <v>184</v>
      </c>
    </row>
    <row r="35" ht="12.75">
      <c r="A35" t="s">
        <v>89</v>
      </c>
    </row>
    <row r="38" spans="1:7" ht="12.75">
      <c r="A38" s="41" t="s">
        <v>71</v>
      </c>
      <c r="F38" t="s">
        <v>87</v>
      </c>
      <c r="G38" s="67" t="s">
        <v>86</v>
      </c>
    </row>
    <row r="40" ht="12.75">
      <c r="A40" s="41" t="s">
        <v>74</v>
      </c>
    </row>
    <row r="42" ht="12.75">
      <c r="A42" s="41" t="s">
        <v>72</v>
      </c>
    </row>
    <row r="44" ht="12.75">
      <c r="A44" s="41" t="s">
        <v>73</v>
      </c>
    </row>
  </sheetData>
  <hyperlinks>
    <hyperlink ref="C32" r:id="rId1" display="http://www.vo2cycling.net"/>
    <hyperlink ref="G38" r:id="rId2" display="Ivan Borcard"/>
    <hyperlink ref="A2" r:id="rId3" display="Limite de la responsabilité de l'auteur"/>
  </hyperlinks>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3:J287"/>
  <sheetViews>
    <sheetView view="pageBreakPreview" zoomScale="75" zoomScaleNormal="75" zoomScaleSheetLayoutView="75" workbookViewId="0" topLeftCell="A1">
      <selection activeCell="A8" sqref="A8"/>
    </sheetView>
  </sheetViews>
  <sheetFormatPr defaultColWidth="11.421875" defaultRowHeight="12.75"/>
  <cols>
    <col min="1" max="2" width="18.421875" style="1" customWidth="1"/>
    <col min="3" max="3" width="15.7109375" style="1" customWidth="1"/>
    <col min="4" max="4" width="16.140625" style="1" customWidth="1"/>
    <col min="5" max="5" width="19.57421875" style="1" customWidth="1"/>
    <col min="6" max="6" width="72.57421875" style="1" customWidth="1"/>
    <col min="7" max="7" width="20.140625" style="18" bestFit="1" customWidth="1"/>
    <col min="8" max="8" width="13.7109375" style="1" customWidth="1"/>
    <col min="9" max="9" width="71.421875" style="23" customWidth="1"/>
    <col min="10" max="10" width="26.00390625" style="23" customWidth="1"/>
    <col min="11" max="16384" width="9.140625" style="1" customWidth="1"/>
  </cols>
  <sheetData>
    <row r="1" ht="12.75"/>
    <row r="2" ht="12.75"/>
    <row r="3" spans="1:4" ht="12.75">
      <c r="A3" s="65" t="s">
        <v>57</v>
      </c>
      <c r="B3" s="65"/>
      <c r="C3" s="65"/>
      <c r="D3" s="49">
        <v>39062</v>
      </c>
    </row>
    <row r="4" ht="12.75"/>
    <row r="5" spans="1:10" ht="33">
      <c r="A5" s="63" t="s">
        <v>55</v>
      </c>
      <c r="B5" s="63"/>
      <c r="C5" s="63"/>
      <c r="D5" s="38">
        <f>A8</f>
        <v>39062</v>
      </c>
      <c r="E5" s="39" t="s">
        <v>56</v>
      </c>
      <c r="F5" s="62">
        <f>A72</f>
        <v>39103</v>
      </c>
      <c r="G5" s="62"/>
      <c r="I5" s="22" t="s">
        <v>125</v>
      </c>
      <c r="J5" s="22"/>
    </row>
    <row r="6" spans="1:6" ht="13.5" thickBot="1">
      <c r="A6" s="2"/>
      <c r="B6" s="2"/>
      <c r="C6" s="2"/>
      <c r="D6" s="2"/>
      <c r="E6" s="2"/>
      <c r="F6" s="2"/>
    </row>
    <row r="7" spans="1:10" ht="14.25" thickBot="1" thickTop="1">
      <c r="A7" s="8" t="s">
        <v>0</v>
      </c>
      <c r="B7" s="8" t="s">
        <v>113</v>
      </c>
      <c r="C7" s="9" t="s">
        <v>1</v>
      </c>
      <c r="D7" s="10" t="s">
        <v>2</v>
      </c>
      <c r="E7" s="10" t="s">
        <v>3</v>
      </c>
      <c r="F7" s="10" t="s">
        <v>4</v>
      </c>
      <c r="G7" s="24" t="s">
        <v>83</v>
      </c>
      <c r="H7" s="24" t="s">
        <v>84</v>
      </c>
      <c r="I7" s="24" t="s">
        <v>5</v>
      </c>
      <c r="J7" s="30"/>
    </row>
    <row r="8" spans="1:10" ht="13.5" thickTop="1">
      <c r="A8" s="51">
        <f>DateDépart</f>
        <v>39062</v>
      </c>
      <c r="B8" s="51" t="s">
        <v>114</v>
      </c>
      <c r="C8" s="5" t="s">
        <v>12</v>
      </c>
      <c r="D8" s="6">
        <v>1</v>
      </c>
      <c r="E8" s="6" t="s">
        <v>11</v>
      </c>
      <c r="F8" s="6" t="s">
        <v>99</v>
      </c>
      <c r="G8" s="17" t="s">
        <v>37</v>
      </c>
      <c r="H8" s="17">
        <v>4</v>
      </c>
      <c r="I8" s="55"/>
      <c r="J8" s="27"/>
    </row>
    <row r="9" spans="1:10" ht="12.75">
      <c r="A9" s="51"/>
      <c r="B9" s="51" t="s">
        <v>115</v>
      </c>
      <c r="C9" s="5" t="s">
        <v>24</v>
      </c>
      <c r="D9" s="6">
        <v>1</v>
      </c>
      <c r="E9" s="6" t="s">
        <v>9</v>
      </c>
      <c r="F9" s="6" t="s">
        <v>138</v>
      </c>
      <c r="G9" s="17" t="s">
        <v>27</v>
      </c>
      <c r="H9" s="17">
        <v>5</v>
      </c>
      <c r="I9" s="56" t="s">
        <v>140</v>
      </c>
      <c r="J9" s="27"/>
    </row>
    <row r="10" spans="1:10" ht="12.75">
      <c r="A10" s="51">
        <f>A8+1</f>
        <v>39063</v>
      </c>
      <c r="B10" s="51"/>
      <c r="C10" s="5" t="s">
        <v>7</v>
      </c>
      <c r="D10" s="6"/>
      <c r="E10" s="50"/>
      <c r="F10" s="6"/>
      <c r="G10" s="17"/>
      <c r="H10" s="17"/>
      <c r="I10" s="56"/>
      <c r="J10" s="27"/>
    </row>
    <row r="11" spans="1:10" ht="12.75">
      <c r="A11" s="51">
        <f>A10+1</f>
        <v>39064</v>
      </c>
      <c r="B11" s="51" t="s">
        <v>114</v>
      </c>
      <c r="C11" s="5" t="s">
        <v>119</v>
      </c>
      <c r="D11" s="6">
        <v>1.5</v>
      </c>
      <c r="E11" s="6" t="s">
        <v>14</v>
      </c>
      <c r="F11" s="6" t="s">
        <v>135</v>
      </c>
      <c r="G11" s="17" t="s">
        <v>29</v>
      </c>
      <c r="H11" s="17">
        <v>6</v>
      </c>
      <c r="I11" s="56"/>
      <c r="J11" s="27"/>
    </row>
    <row r="12" spans="1:10" ht="12.75">
      <c r="A12" s="51"/>
      <c r="B12" s="51" t="s">
        <v>115</v>
      </c>
      <c r="C12" s="5" t="s">
        <v>7</v>
      </c>
      <c r="D12" s="6"/>
      <c r="E12" s="50"/>
      <c r="F12" s="6"/>
      <c r="G12" s="17"/>
      <c r="H12" s="17"/>
      <c r="I12" s="56"/>
      <c r="J12" s="27"/>
    </row>
    <row r="13" spans="1:10" ht="12.75">
      <c r="A13" s="51">
        <f>A11+1</f>
        <v>39065</v>
      </c>
      <c r="B13" s="51"/>
      <c r="C13" s="5" t="s">
        <v>24</v>
      </c>
      <c r="D13" s="6">
        <v>1.25</v>
      </c>
      <c r="E13" s="6" t="s">
        <v>38</v>
      </c>
      <c r="F13" s="6" t="s">
        <v>39</v>
      </c>
      <c r="G13" s="17" t="s">
        <v>30</v>
      </c>
      <c r="H13" s="17">
        <v>7</v>
      </c>
      <c r="I13" s="56"/>
      <c r="J13" s="27"/>
    </row>
    <row r="14" spans="1:10" ht="12.75">
      <c r="A14" s="51">
        <f>A13+1</f>
        <v>39066</v>
      </c>
      <c r="B14" s="51"/>
      <c r="C14" s="5" t="s">
        <v>12</v>
      </c>
      <c r="D14" s="6">
        <v>2</v>
      </c>
      <c r="E14" s="6" t="s">
        <v>11</v>
      </c>
      <c r="F14" s="6" t="s">
        <v>120</v>
      </c>
      <c r="G14" s="17" t="s">
        <v>27</v>
      </c>
      <c r="H14" s="17">
        <v>4</v>
      </c>
      <c r="I14" s="56"/>
      <c r="J14" s="27"/>
    </row>
    <row r="15" spans="1:10" ht="12.75">
      <c r="A15" s="51">
        <f>A14+1</f>
        <v>39067</v>
      </c>
      <c r="B15" s="51" t="s">
        <v>114</v>
      </c>
      <c r="C15" s="5" t="s">
        <v>24</v>
      </c>
      <c r="D15" s="6">
        <v>1.5</v>
      </c>
      <c r="E15" s="6" t="s">
        <v>9</v>
      </c>
      <c r="F15" s="6" t="s">
        <v>139</v>
      </c>
      <c r="G15" s="17" t="s">
        <v>27</v>
      </c>
      <c r="H15" s="17">
        <v>6</v>
      </c>
      <c r="I15" s="56"/>
      <c r="J15" s="27"/>
    </row>
    <row r="16" spans="1:10" ht="12.75">
      <c r="A16" s="51"/>
      <c r="B16" s="51" t="s">
        <v>115</v>
      </c>
      <c r="C16" s="5" t="s">
        <v>7</v>
      </c>
      <c r="D16" s="6"/>
      <c r="E16" s="6"/>
      <c r="F16" s="6"/>
      <c r="G16" s="17"/>
      <c r="H16" s="17"/>
      <c r="I16" s="56"/>
      <c r="J16" s="27"/>
    </row>
    <row r="17" spans="1:10" ht="13.5" thickBot="1">
      <c r="A17" s="51">
        <f>A15+1</f>
        <v>39068</v>
      </c>
      <c r="B17" s="51"/>
      <c r="C17" s="5" t="s">
        <v>119</v>
      </c>
      <c r="D17" s="6">
        <v>3</v>
      </c>
      <c r="E17" s="6" t="s">
        <v>11</v>
      </c>
      <c r="F17" s="6" t="s">
        <v>120</v>
      </c>
      <c r="G17" s="17" t="s">
        <v>27</v>
      </c>
      <c r="H17" s="17">
        <v>6</v>
      </c>
      <c r="I17" s="57"/>
      <c r="J17" s="27"/>
    </row>
    <row r="18" spans="1:10" ht="14.25" thickBot="1" thickTop="1">
      <c r="A18" s="11" t="s">
        <v>6</v>
      </c>
      <c r="B18" s="11"/>
      <c r="C18" s="4"/>
      <c r="D18" s="4">
        <f>SUM(D8:D17)</f>
        <v>11.25</v>
      </c>
      <c r="E18" s="4"/>
      <c r="F18" s="4"/>
      <c r="G18" s="21"/>
      <c r="H18" s="26">
        <f>SUM(H8:H17)</f>
        <v>38</v>
      </c>
      <c r="I18" s="21"/>
      <c r="J18" s="27"/>
    </row>
    <row r="19" spans="1:10" ht="13.5" thickTop="1">
      <c r="A19" s="51">
        <f>DateDépart+7</f>
        <v>39069</v>
      </c>
      <c r="B19" s="51" t="s">
        <v>114</v>
      </c>
      <c r="C19" s="5" t="s">
        <v>12</v>
      </c>
      <c r="D19" s="6">
        <v>1</v>
      </c>
      <c r="E19" s="6" t="s">
        <v>11</v>
      </c>
      <c r="F19" s="6" t="s">
        <v>99</v>
      </c>
      <c r="G19" s="17" t="s">
        <v>37</v>
      </c>
      <c r="H19" s="17">
        <v>4</v>
      </c>
      <c r="I19" s="55"/>
      <c r="J19" s="27"/>
    </row>
    <row r="20" spans="1:10" ht="12.75">
      <c r="A20" s="51"/>
      <c r="B20" s="51" t="s">
        <v>115</v>
      </c>
      <c r="C20" s="5" t="s">
        <v>24</v>
      </c>
      <c r="D20" s="6">
        <v>1</v>
      </c>
      <c r="E20" s="6" t="s">
        <v>9</v>
      </c>
      <c r="F20" s="6" t="s">
        <v>138</v>
      </c>
      <c r="G20" s="17" t="s">
        <v>27</v>
      </c>
      <c r="H20" s="17">
        <v>5</v>
      </c>
      <c r="I20" s="56"/>
      <c r="J20" s="27"/>
    </row>
    <row r="21" spans="1:10" ht="12.75">
      <c r="A21" s="51">
        <f>A19+1</f>
        <v>39070</v>
      </c>
      <c r="B21" s="51"/>
      <c r="C21" s="5" t="s">
        <v>7</v>
      </c>
      <c r="D21" s="6"/>
      <c r="E21" s="50"/>
      <c r="F21" s="6"/>
      <c r="G21" s="17"/>
      <c r="H21" s="17"/>
      <c r="I21" s="56"/>
      <c r="J21" s="27"/>
    </row>
    <row r="22" spans="1:10" ht="12.75">
      <c r="A22" s="51">
        <f>A21+1</f>
        <v>39071</v>
      </c>
      <c r="B22" s="51" t="s">
        <v>114</v>
      </c>
      <c r="C22" s="5" t="s">
        <v>119</v>
      </c>
      <c r="D22" s="6">
        <v>1.5</v>
      </c>
      <c r="E22" s="6" t="s">
        <v>14</v>
      </c>
      <c r="F22" s="6" t="s">
        <v>135</v>
      </c>
      <c r="G22" s="17" t="s">
        <v>29</v>
      </c>
      <c r="H22" s="17">
        <v>6</v>
      </c>
      <c r="I22" s="56"/>
      <c r="J22" s="27"/>
    </row>
    <row r="23" spans="1:10" ht="12.75">
      <c r="A23" s="51"/>
      <c r="B23" s="51" t="s">
        <v>115</v>
      </c>
      <c r="C23" s="5" t="s">
        <v>24</v>
      </c>
      <c r="D23" s="6">
        <v>1</v>
      </c>
      <c r="E23" s="6"/>
      <c r="F23" s="12" t="s">
        <v>166</v>
      </c>
      <c r="G23" s="19" t="s">
        <v>27</v>
      </c>
      <c r="H23" s="17">
        <v>2</v>
      </c>
      <c r="I23" s="56"/>
      <c r="J23" s="27"/>
    </row>
    <row r="24" spans="1:10" ht="12.75">
      <c r="A24" s="51">
        <f>A22+1</f>
        <v>39072</v>
      </c>
      <c r="B24" s="51"/>
      <c r="C24" s="5" t="s">
        <v>12</v>
      </c>
      <c r="D24" s="6">
        <v>2</v>
      </c>
      <c r="E24" s="6" t="s">
        <v>11</v>
      </c>
      <c r="F24" s="6" t="s">
        <v>120</v>
      </c>
      <c r="G24" s="17" t="s">
        <v>27</v>
      </c>
      <c r="H24" s="17">
        <v>4</v>
      </c>
      <c r="I24" s="56"/>
      <c r="J24" s="27"/>
    </row>
    <row r="25" spans="1:10" ht="12.75">
      <c r="A25" s="51">
        <f>A24+1</f>
        <v>39073</v>
      </c>
      <c r="B25" s="51"/>
      <c r="C25" s="5" t="s">
        <v>24</v>
      </c>
      <c r="D25" s="6">
        <v>1.25</v>
      </c>
      <c r="E25" s="6" t="s">
        <v>38</v>
      </c>
      <c r="F25" s="6" t="s">
        <v>39</v>
      </c>
      <c r="G25" s="17" t="s">
        <v>30</v>
      </c>
      <c r="H25" s="17">
        <v>7</v>
      </c>
      <c r="I25" s="56"/>
      <c r="J25" s="27"/>
    </row>
    <row r="26" spans="1:10" ht="12.75">
      <c r="A26" s="51">
        <f>A25+1</f>
        <v>39074</v>
      </c>
      <c r="B26" s="51" t="s">
        <v>114</v>
      </c>
      <c r="C26" s="5" t="s">
        <v>24</v>
      </c>
      <c r="D26" s="6">
        <v>1.5</v>
      </c>
      <c r="E26" s="6" t="s">
        <v>9</v>
      </c>
      <c r="F26" s="6" t="s">
        <v>138</v>
      </c>
      <c r="G26" s="17" t="s">
        <v>27</v>
      </c>
      <c r="H26" s="17">
        <v>6</v>
      </c>
      <c r="I26" s="56" t="s">
        <v>140</v>
      </c>
      <c r="J26" s="27"/>
    </row>
    <row r="27" spans="1:10" ht="12.75">
      <c r="A27" s="51"/>
      <c r="B27" s="51" t="s">
        <v>115</v>
      </c>
      <c r="C27" s="5"/>
      <c r="D27" s="6"/>
      <c r="E27" s="6"/>
      <c r="F27" s="6"/>
      <c r="G27" s="17"/>
      <c r="H27" s="17"/>
      <c r="I27" s="56"/>
      <c r="J27" s="27"/>
    </row>
    <row r="28" spans="1:10" ht="13.5" thickBot="1">
      <c r="A28" s="51">
        <f>A26+1</f>
        <v>39075</v>
      </c>
      <c r="B28" s="51"/>
      <c r="C28" s="5" t="s">
        <v>119</v>
      </c>
      <c r="D28" s="6">
        <v>3</v>
      </c>
      <c r="E28" s="6" t="s">
        <v>11</v>
      </c>
      <c r="F28" s="6" t="s">
        <v>120</v>
      </c>
      <c r="G28" s="17" t="s">
        <v>27</v>
      </c>
      <c r="H28" s="17">
        <v>6</v>
      </c>
      <c r="I28" s="57"/>
      <c r="J28" s="27"/>
    </row>
    <row r="29" spans="1:10" ht="14.25" thickBot="1" thickTop="1">
      <c r="A29" s="11"/>
      <c r="B29" s="11"/>
      <c r="C29" s="4"/>
      <c r="D29" s="4">
        <f>SUM(D19:D28)</f>
        <v>12.25</v>
      </c>
      <c r="E29" s="4"/>
      <c r="F29" s="4"/>
      <c r="G29" s="21"/>
      <c r="H29" s="26">
        <f>SUM(H19:H28)</f>
        <v>40</v>
      </c>
      <c r="I29" s="21"/>
      <c r="J29" s="27"/>
    </row>
    <row r="30" spans="1:10" ht="13.5" thickTop="1">
      <c r="A30" s="51">
        <f>DateDépart+14</f>
        <v>39076</v>
      </c>
      <c r="B30" s="51" t="s">
        <v>114</v>
      </c>
      <c r="C30" s="5" t="s">
        <v>12</v>
      </c>
      <c r="D30" s="6">
        <v>1.5</v>
      </c>
      <c r="E30" s="6" t="s">
        <v>11</v>
      </c>
      <c r="F30" s="6" t="s">
        <v>99</v>
      </c>
      <c r="G30" s="17" t="s">
        <v>37</v>
      </c>
      <c r="H30" s="17">
        <v>4</v>
      </c>
      <c r="I30" s="55"/>
      <c r="J30" s="27"/>
    </row>
    <row r="31" spans="1:10" ht="12.75">
      <c r="A31" s="51"/>
      <c r="B31" s="51" t="s">
        <v>115</v>
      </c>
      <c r="C31" s="5" t="s">
        <v>24</v>
      </c>
      <c r="D31" s="6">
        <v>1.5</v>
      </c>
      <c r="E31" s="6" t="s">
        <v>9</v>
      </c>
      <c r="F31" s="6" t="s">
        <v>118</v>
      </c>
      <c r="G31" s="17" t="s">
        <v>27</v>
      </c>
      <c r="H31" s="17">
        <v>5</v>
      </c>
      <c r="I31" s="56"/>
      <c r="J31" s="27"/>
    </row>
    <row r="32" spans="1:10" ht="12.75">
      <c r="A32" s="51">
        <f>A30+1</f>
        <v>39077</v>
      </c>
      <c r="B32" s="51"/>
      <c r="C32" s="5" t="s">
        <v>7</v>
      </c>
      <c r="D32" s="6"/>
      <c r="E32" s="50"/>
      <c r="F32" s="6"/>
      <c r="G32" s="17"/>
      <c r="H32" s="17"/>
      <c r="I32" s="56"/>
      <c r="J32" s="27"/>
    </row>
    <row r="33" spans="1:10" ht="12.75">
      <c r="A33" s="51">
        <f>A32+1</f>
        <v>39078</v>
      </c>
      <c r="B33" s="51" t="s">
        <v>114</v>
      </c>
      <c r="C33" s="5" t="s">
        <v>119</v>
      </c>
      <c r="D33" s="6">
        <v>1.5</v>
      </c>
      <c r="E33" s="6" t="s">
        <v>14</v>
      </c>
      <c r="F33" s="6" t="s">
        <v>135</v>
      </c>
      <c r="G33" s="17" t="s">
        <v>29</v>
      </c>
      <c r="H33" s="17">
        <v>6</v>
      </c>
      <c r="I33" s="28" t="s">
        <v>177</v>
      </c>
      <c r="J33" s="27"/>
    </row>
    <row r="34" spans="1:10" ht="12.75">
      <c r="A34" s="51"/>
      <c r="B34" s="51" t="s">
        <v>115</v>
      </c>
      <c r="C34" s="5" t="s">
        <v>24</v>
      </c>
      <c r="D34" s="6">
        <v>1.5</v>
      </c>
      <c r="E34" s="6"/>
      <c r="F34" s="12" t="s">
        <v>166</v>
      </c>
      <c r="G34" s="19" t="s">
        <v>27</v>
      </c>
      <c r="H34" s="17">
        <v>2</v>
      </c>
      <c r="I34" s="56"/>
      <c r="J34" s="27"/>
    </row>
    <row r="35" spans="1:10" ht="12.75">
      <c r="A35" s="51">
        <f>A33+1</f>
        <v>39079</v>
      </c>
      <c r="B35" s="51"/>
      <c r="C35" s="5" t="s">
        <v>12</v>
      </c>
      <c r="D35" s="6">
        <v>2</v>
      </c>
      <c r="E35" s="6" t="s">
        <v>11</v>
      </c>
      <c r="F35" s="6" t="s">
        <v>120</v>
      </c>
      <c r="G35" s="17" t="s">
        <v>27</v>
      </c>
      <c r="H35" s="17">
        <v>4</v>
      </c>
      <c r="I35" s="56"/>
      <c r="J35" s="27"/>
    </row>
    <row r="36" spans="1:10" ht="12.75">
      <c r="A36" s="51">
        <f>A35+1</f>
        <v>39080</v>
      </c>
      <c r="B36" s="51"/>
      <c r="C36" s="5" t="s">
        <v>24</v>
      </c>
      <c r="D36" s="6">
        <v>1.25</v>
      </c>
      <c r="E36" s="6" t="s">
        <v>38</v>
      </c>
      <c r="F36" s="6" t="s">
        <v>39</v>
      </c>
      <c r="G36" s="17" t="s">
        <v>30</v>
      </c>
      <c r="H36" s="17">
        <v>7</v>
      </c>
      <c r="I36" s="56"/>
      <c r="J36" s="27"/>
    </row>
    <row r="37" spans="1:10" ht="12.75">
      <c r="A37" s="51">
        <f>A36+1</f>
        <v>39081</v>
      </c>
      <c r="B37" s="51" t="s">
        <v>114</v>
      </c>
      <c r="C37" s="5" t="s">
        <v>24</v>
      </c>
      <c r="D37" s="6">
        <v>1.5</v>
      </c>
      <c r="E37" s="6" t="s">
        <v>33</v>
      </c>
      <c r="F37" s="6" t="s">
        <v>94</v>
      </c>
      <c r="G37" s="17" t="s">
        <v>30</v>
      </c>
      <c r="H37" s="17">
        <v>6</v>
      </c>
      <c r="I37" s="56"/>
      <c r="J37" s="27"/>
    </row>
    <row r="38" spans="1:10" ht="12.75">
      <c r="A38" s="51"/>
      <c r="B38" s="51" t="s">
        <v>115</v>
      </c>
      <c r="C38" s="5"/>
      <c r="D38" s="6"/>
      <c r="E38" s="6"/>
      <c r="F38" s="6"/>
      <c r="G38" s="17"/>
      <c r="H38" s="17"/>
      <c r="I38" s="56"/>
      <c r="J38" s="27"/>
    </row>
    <row r="39" spans="1:10" ht="13.5" thickBot="1">
      <c r="A39" s="51">
        <f>A37+1</f>
        <v>39082</v>
      </c>
      <c r="B39" s="51"/>
      <c r="C39" s="5" t="s">
        <v>119</v>
      </c>
      <c r="D39" s="6">
        <v>3</v>
      </c>
      <c r="E39" s="6" t="s">
        <v>38</v>
      </c>
      <c r="F39" s="6" t="s">
        <v>145</v>
      </c>
      <c r="G39" s="17" t="s">
        <v>29</v>
      </c>
      <c r="H39" s="17">
        <v>7</v>
      </c>
      <c r="I39" s="57"/>
      <c r="J39" s="27"/>
    </row>
    <row r="40" spans="1:10" ht="14.25" thickBot="1" thickTop="1">
      <c r="A40" s="11" t="s">
        <v>6</v>
      </c>
      <c r="B40" s="11"/>
      <c r="C40" s="4"/>
      <c r="D40" s="4">
        <f>SUM(D30:D39)</f>
        <v>13.75</v>
      </c>
      <c r="E40" s="4"/>
      <c r="F40" s="4"/>
      <c r="G40" s="21"/>
      <c r="H40" s="26">
        <f>SUM(H30:H39)</f>
        <v>41</v>
      </c>
      <c r="I40" s="21"/>
      <c r="J40" s="27"/>
    </row>
    <row r="41" spans="1:10" ht="13.5" thickTop="1">
      <c r="A41" s="51">
        <f>DateDépart+21</f>
        <v>39083</v>
      </c>
      <c r="B41" s="51" t="s">
        <v>114</v>
      </c>
      <c r="C41" s="5" t="s">
        <v>12</v>
      </c>
      <c r="D41" s="6">
        <v>1.5</v>
      </c>
      <c r="E41" s="6" t="s">
        <v>11</v>
      </c>
      <c r="F41" s="6" t="s">
        <v>167</v>
      </c>
      <c r="G41" s="17" t="s">
        <v>37</v>
      </c>
      <c r="H41" s="17">
        <v>4</v>
      </c>
      <c r="I41" s="55"/>
      <c r="J41" s="27"/>
    </row>
    <row r="42" spans="1:10" ht="12.75">
      <c r="A42" s="51"/>
      <c r="B42" s="51" t="s">
        <v>115</v>
      </c>
      <c r="C42" s="5" t="s">
        <v>24</v>
      </c>
      <c r="D42" s="6">
        <v>1.5</v>
      </c>
      <c r="E42" s="6" t="s">
        <v>9</v>
      </c>
      <c r="F42" s="6" t="s">
        <v>118</v>
      </c>
      <c r="G42" s="17" t="s">
        <v>27</v>
      </c>
      <c r="H42" s="17">
        <v>5</v>
      </c>
      <c r="I42" s="56"/>
      <c r="J42" s="27"/>
    </row>
    <row r="43" spans="1:10" ht="12.75">
      <c r="A43" s="51">
        <f>A41+1</f>
        <v>39084</v>
      </c>
      <c r="B43" s="51"/>
      <c r="C43" s="5" t="s">
        <v>7</v>
      </c>
      <c r="D43" s="6"/>
      <c r="E43" s="50"/>
      <c r="F43" s="6"/>
      <c r="G43" s="17"/>
      <c r="H43" s="17"/>
      <c r="I43" s="56"/>
      <c r="J43" s="27"/>
    </row>
    <row r="44" spans="1:10" ht="12.75">
      <c r="A44" s="51">
        <f>A43+1</f>
        <v>39085</v>
      </c>
      <c r="B44" s="51" t="s">
        <v>114</v>
      </c>
      <c r="C44" s="5" t="s">
        <v>119</v>
      </c>
      <c r="D44" s="6">
        <v>1.5</v>
      </c>
      <c r="E44" s="6" t="s">
        <v>38</v>
      </c>
      <c r="F44" s="6" t="s">
        <v>136</v>
      </c>
      <c r="G44" s="17" t="s">
        <v>29</v>
      </c>
      <c r="H44" s="17">
        <v>8</v>
      </c>
      <c r="I44" s="56"/>
      <c r="J44" s="27"/>
    </row>
    <row r="45" spans="1:10" ht="12.75">
      <c r="A45" s="51"/>
      <c r="B45" s="51" t="s">
        <v>115</v>
      </c>
      <c r="C45" s="5" t="s">
        <v>24</v>
      </c>
      <c r="D45" s="6">
        <v>1.5</v>
      </c>
      <c r="E45" s="6"/>
      <c r="F45" s="12" t="s">
        <v>166</v>
      </c>
      <c r="G45" s="19" t="s">
        <v>27</v>
      </c>
      <c r="H45" s="17">
        <v>2</v>
      </c>
      <c r="I45" s="56"/>
      <c r="J45" s="27"/>
    </row>
    <row r="46" spans="1:10" ht="12.75">
      <c r="A46" s="51">
        <f>A44+1</f>
        <v>39086</v>
      </c>
      <c r="B46" s="51"/>
      <c r="C46" s="5" t="s">
        <v>12</v>
      </c>
      <c r="D46" s="6">
        <v>2</v>
      </c>
      <c r="E46" s="6" t="s">
        <v>11</v>
      </c>
      <c r="F46" s="6" t="s">
        <v>120</v>
      </c>
      <c r="G46" s="17" t="s">
        <v>27</v>
      </c>
      <c r="H46" s="17">
        <v>5</v>
      </c>
      <c r="I46" s="56"/>
      <c r="J46" s="27"/>
    </row>
    <row r="47" spans="1:10" ht="12.75">
      <c r="A47" s="51">
        <f>A46+1</f>
        <v>39087</v>
      </c>
      <c r="B47" s="51"/>
      <c r="C47" s="5" t="s">
        <v>24</v>
      </c>
      <c r="D47" s="6">
        <v>1.5</v>
      </c>
      <c r="E47" s="6" t="s">
        <v>38</v>
      </c>
      <c r="F47" s="6" t="s">
        <v>144</v>
      </c>
      <c r="G47" s="17" t="s">
        <v>30</v>
      </c>
      <c r="H47" s="17">
        <v>7</v>
      </c>
      <c r="I47" s="56"/>
      <c r="J47" s="27"/>
    </row>
    <row r="48" spans="1:10" ht="12.75">
      <c r="A48" s="51">
        <f>A47+1</f>
        <v>39088</v>
      </c>
      <c r="B48" s="51" t="s">
        <v>114</v>
      </c>
      <c r="C48" s="5" t="s">
        <v>24</v>
      </c>
      <c r="D48" s="6">
        <v>1.5</v>
      </c>
      <c r="E48" s="6" t="s">
        <v>9</v>
      </c>
      <c r="F48" s="6" t="s">
        <v>138</v>
      </c>
      <c r="G48" s="17" t="s">
        <v>27</v>
      </c>
      <c r="H48" s="17">
        <v>6</v>
      </c>
      <c r="I48" s="56" t="s">
        <v>140</v>
      </c>
      <c r="J48" s="27"/>
    </row>
    <row r="49" spans="1:10" ht="12.75">
      <c r="A49" s="51"/>
      <c r="B49" s="51" t="s">
        <v>115</v>
      </c>
      <c r="C49" s="5"/>
      <c r="D49" s="6"/>
      <c r="E49" s="6"/>
      <c r="F49" s="6"/>
      <c r="G49" s="17"/>
      <c r="H49" s="17"/>
      <c r="I49" s="56"/>
      <c r="J49" s="27"/>
    </row>
    <row r="50" spans="1:10" ht="13.5" thickBot="1">
      <c r="A50" s="51">
        <f>A48+1</f>
        <v>39089</v>
      </c>
      <c r="B50" s="51"/>
      <c r="C50" s="5" t="s">
        <v>121</v>
      </c>
      <c r="D50" s="6">
        <v>3</v>
      </c>
      <c r="E50" s="6" t="s">
        <v>32</v>
      </c>
      <c r="F50" s="6" t="s">
        <v>42</v>
      </c>
      <c r="G50" s="17" t="s">
        <v>28</v>
      </c>
      <c r="H50" s="16">
        <v>8</v>
      </c>
      <c r="I50" s="57"/>
      <c r="J50" s="27"/>
    </row>
    <row r="51" spans="1:10" ht="17.25" customHeight="1" thickBot="1" thickTop="1">
      <c r="A51" s="7"/>
      <c r="B51" s="7"/>
      <c r="C51" s="4"/>
      <c r="D51" s="4">
        <f>SUM(D41:D50)</f>
        <v>14</v>
      </c>
      <c r="E51" s="4"/>
      <c r="F51" s="4"/>
      <c r="G51" s="21"/>
      <c r="H51" s="26">
        <f>SUM(H41:H50)</f>
        <v>45</v>
      </c>
      <c r="I51" s="21"/>
      <c r="J51" s="27"/>
    </row>
    <row r="52" spans="1:10" ht="13.5" thickTop="1">
      <c r="A52" s="51">
        <f>DateDépart+28</f>
        <v>39090</v>
      </c>
      <c r="B52" s="51" t="s">
        <v>114</v>
      </c>
      <c r="C52" s="5" t="s">
        <v>12</v>
      </c>
      <c r="D52" s="6">
        <v>1.5</v>
      </c>
      <c r="E52" s="6" t="s">
        <v>11</v>
      </c>
      <c r="F52" s="6" t="s">
        <v>167</v>
      </c>
      <c r="G52" s="17" t="s">
        <v>37</v>
      </c>
      <c r="H52" s="17">
        <v>4</v>
      </c>
      <c r="I52" s="55"/>
      <c r="J52" s="27"/>
    </row>
    <row r="53" spans="1:10" ht="12.75">
      <c r="A53" s="51"/>
      <c r="B53" s="51" t="s">
        <v>115</v>
      </c>
      <c r="C53" s="5" t="s">
        <v>24</v>
      </c>
      <c r="D53" s="6">
        <v>1.5</v>
      </c>
      <c r="E53" s="6" t="s">
        <v>9</v>
      </c>
      <c r="F53" s="6" t="s">
        <v>118</v>
      </c>
      <c r="G53" s="17" t="s">
        <v>27</v>
      </c>
      <c r="H53" s="17">
        <v>5</v>
      </c>
      <c r="I53" s="56"/>
      <c r="J53" s="27"/>
    </row>
    <row r="54" spans="1:10" ht="12.75">
      <c r="A54" s="51">
        <f>A52+1</f>
        <v>39091</v>
      </c>
      <c r="B54" s="51"/>
      <c r="C54" s="5" t="s">
        <v>7</v>
      </c>
      <c r="D54" s="6"/>
      <c r="E54" s="50"/>
      <c r="F54" s="6"/>
      <c r="G54" s="17"/>
      <c r="H54" s="17"/>
      <c r="I54" s="56"/>
      <c r="J54" s="27"/>
    </row>
    <row r="55" spans="1:10" ht="12.75">
      <c r="A55" s="51">
        <f>A54+1</f>
        <v>39092</v>
      </c>
      <c r="B55" s="51" t="s">
        <v>114</v>
      </c>
      <c r="C55" s="5" t="s">
        <v>119</v>
      </c>
      <c r="D55" s="6">
        <v>1.5</v>
      </c>
      <c r="E55" s="6" t="s">
        <v>14</v>
      </c>
      <c r="F55" s="6" t="s">
        <v>136</v>
      </c>
      <c r="G55" s="17" t="s">
        <v>29</v>
      </c>
      <c r="H55" s="17">
        <v>8</v>
      </c>
      <c r="I55" s="56"/>
      <c r="J55" s="27"/>
    </row>
    <row r="56" spans="1:10" ht="12.75">
      <c r="A56" s="51"/>
      <c r="B56" s="51" t="s">
        <v>115</v>
      </c>
      <c r="C56" s="5" t="s">
        <v>24</v>
      </c>
      <c r="D56" s="6">
        <v>2</v>
      </c>
      <c r="E56" s="6"/>
      <c r="F56" s="12" t="s">
        <v>166</v>
      </c>
      <c r="G56" s="19" t="s">
        <v>27</v>
      </c>
      <c r="H56" s="17">
        <v>2</v>
      </c>
      <c r="I56" s="56"/>
      <c r="J56" s="27"/>
    </row>
    <row r="57" spans="1:10" ht="12.75">
      <c r="A57" s="51">
        <f>A55+1</f>
        <v>39093</v>
      </c>
      <c r="B57" s="51"/>
      <c r="C57" s="5" t="s">
        <v>8</v>
      </c>
      <c r="D57" s="6">
        <v>1.25</v>
      </c>
      <c r="E57" s="6" t="s">
        <v>38</v>
      </c>
      <c r="F57" s="6" t="s">
        <v>39</v>
      </c>
      <c r="G57" s="17" t="s">
        <v>30</v>
      </c>
      <c r="H57" s="17">
        <v>7</v>
      </c>
      <c r="I57" s="56"/>
      <c r="J57" s="27"/>
    </row>
    <row r="58" spans="1:10" ht="12.75">
      <c r="A58" s="51">
        <f>A57+1</f>
        <v>39094</v>
      </c>
      <c r="B58" s="51"/>
      <c r="C58" s="5" t="s">
        <v>12</v>
      </c>
      <c r="D58" s="6">
        <v>2</v>
      </c>
      <c r="E58" s="6" t="s">
        <v>11</v>
      </c>
      <c r="F58" s="6" t="s">
        <v>13</v>
      </c>
      <c r="G58" s="17" t="s">
        <v>27</v>
      </c>
      <c r="H58" s="17">
        <v>4</v>
      </c>
      <c r="I58" s="56"/>
      <c r="J58" s="27"/>
    </row>
    <row r="59" spans="1:10" ht="12.75">
      <c r="A59" s="51">
        <f>A58+1</f>
        <v>39095</v>
      </c>
      <c r="B59" s="51" t="s">
        <v>114</v>
      </c>
      <c r="C59" s="5" t="s">
        <v>24</v>
      </c>
      <c r="D59" s="6">
        <v>1.5</v>
      </c>
      <c r="E59" s="6" t="s">
        <v>9</v>
      </c>
      <c r="F59" s="6" t="s">
        <v>138</v>
      </c>
      <c r="G59" s="17" t="s">
        <v>27</v>
      </c>
      <c r="H59" s="17">
        <v>6</v>
      </c>
      <c r="I59" s="56" t="s">
        <v>140</v>
      </c>
      <c r="J59" s="27"/>
    </row>
    <row r="60" spans="1:10" ht="12.75">
      <c r="A60" s="51"/>
      <c r="B60" s="51" t="s">
        <v>115</v>
      </c>
      <c r="C60" s="5"/>
      <c r="D60" s="6"/>
      <c r="E60" s="6"/>
      <c r="F60" s="6"/>
      <c r="G60" s="17"/>
      <c r="H60" s="17"/>
      <c r="I60" s="56"/>
      <c r="J60" s="27"/>
    </row>
    <row r="61" spans="1:10" ht="13.5" thickBot="1">
      <c r="A61" s="51">
        <f>A59+1</f>
        <v>39096</v>
      </c>
      <c r="B61" s="51"/>
      <c r="C61" s="5" t="s">
        <v>121</v>
      </c>
      <c r="D61" s="6">
        <v>3</v>
      </c>
      <c r="E61" s="6" t="s">
        <v>32</v>
      </c>
      <c r="F61" s="6" t="s">
        <v>42</v>
      </c>
      <c r="G61" s="17" t="s">
        <v>28</v>
      </c>
      <c r="H61" s="16">
        <v>10</v>
      </c>
      <c r="I61" s="57"/>
      <c r="J61" s="27"/>
    </row>
    <row r="62" spans="1:10" ht="14.25" thickBot="1" thickTop="1">
      <c r="A62" s="7" t="s">
        <v>6</v>
      </c>
      <c r="B62" s="7"/>
      <c r="C62" s="4"/>
      <c r="D62" s="4">
        <f>SUM(D52:D61)</f>
        <v>14.25</v>
      </c>
      <c r="E62" s="4"/>
      <c r="F62" s="4"/>
      <c r="G62" s="21"/>
      <c r="H62" s="26">
        <f>SUM(H52:H61)</f>
        <v>46</v>
      </c>
      <c r="I62" s="21"/>
      <c r="J62" s="27"/>
    </row>
    <row r="63" spans="1:10" ht="13.5" thickTop="1">
      <c r="A63" s="51">
        <f>DateDépart+35</f>
        <v>39097</v>
      </c>
      <c r="B63" s="51" t="s">
        <v>114</v>
      </c>
      <c r="C63" s="5" t="s">
        <v>12</v>
      </c>
      <c r="D63" s="6">
        <v>1</v>
      </c>
      <c r="E63" s="6" t="s">
        <v>11</v>
      </c>
      <c r="F63" s="6" t="s">
        <v>167</v>
      </c>
      <c r="G63" s="17" t="s">
        <v>37</v>
      </c>
      <c r="H63" s="17">
        <v>4</v>
      </c>
      <c r="I63" s="55"/>
      <c r="J63" s="27"/>
    </row>
    <row r="64" spans="1:10" ht="12.75">
      <c r="A64" s="51"/>
      <c r="B64" s="51" t="s">
        <v>115</v>
      </c>
      <c r="C64" s="5" t="s">
        <v>24</v>
      </c>
      <c r="D64" s="6">
        <v>1.5</v>
      </c>
      <c r="E64" s="6" t="s">
        <v>33</v>
      </c>
      <c r="F64" s="6" t="s">
        <v>94</v>
      </c>
      <c r="G64" s="17" t="s">
        <v>30</v>
      </c>
      <c r="H64" s="17">
        <v>6</v>
      </c>
      <c r="I64" s="56"/>
      <c r="J64" s="27"/>
    </row>
    <row r="65" spans="1:10" ht="12.75">
      <c r="A65" s="51">
        <f>A63+1</f>
        <v>39098</v>
      </c>
      <c r="B65" s="51"/>
      <c r="C65" s="5" t="s">
        <v>7</v>
      </c>
      <c r="D65" s="6">
        <v>0.75</v>
      </c>
      <c r="E65" s="50" t="s">
        <v>100</v>
      </c>
      <c r="F65" s="6" t="s">
        <v>101</v>
      </c>
      <c r="G65" s="17"/>
      <c r="H65" s="17">
        <v>2</v>
      </c>
      <c r="I65" s="25" t="s">
        <v>137</v>
      </c>
      <c r="J65" s="27"/>
    </row>
    <row r="66" spans="1:10" ht="12.75">
      <c r="A66" s="51">
        <f>A65+1</f>
        <v>39099</v>
      </c>
      <c r="B66" s="51" t="s">
        <v>114</v>
      </c>
      <c r="C66" s="5" t="s">
        <v>119</v>
      </c>
      <c r="D66" s="6">
        <v>1.5</v>
      </c>
      <c r="E66" s="6" t="s">
        <v>14</v>
      </c>
      <c r="F66" s="6" t="s">
        <v>141</v>
      </c>
      <c r="G66" s="17" t="s">
        <v>29</v>
      </c>
      <c r="H66" s="17">
        <v>6</v>
      </c>
      <c r="I66" s="56"/>
      <c r="J66" s="27"/>
    </row>
    <row r="67" spans="1:10" ht="12.75">
      <c r="A67" s="51"/>
      <c r="B67" s="51" t="s">
        <v>115</v>
      </c>
      <c r="C67" s="5"/>
      <c r="D67" s="6"/>
      <c r="E67" s="50"/>
      <c r="F67" s="6"/>
      <c r="G67" s="17"/>
      <c r="H67" s="17"/>
      <c r="I67" s="56"/>
      <c r="J67" s="27"/>
    </row>
    <row r="68" spans="1:10" ht="12.75">
      <c r="A68" s="51">
        <f>A66+1</f>
        <v>39100</v>
      </c>
      <c r="B68" s="51"/>
      <c r="C68" s="5" t="s">
        <v>24</v>
      </c>
      <c r="D68" s="6">
        <v>1.5</v>
      </c>
      <c r="E68" s="6" t="s">
        <v>23</v>
      </c>
      <c r="F68" s="6" t="s">
        <v>25</v>
      </c>
      <c r="G68" s="17" t="s">
        <v>31</v>
      </c>
      <c r="H68" s="17">
        <v>7</v>
      </c>
      <c r="I68" s="25" t="s">
        <v>155</v>
      </c>
      <c r="J68" s="27"/>
    </row>
    <row r="69" spans="1:10" ht="12.75">
      <c r="A69" s="51">
        <f>A68+1</f>
        <v>39101</v>
      </c>
      <c r="B69" s="51"/>
      <c r="C69" s="5" t="s">
        <v>12</v>
      </c>
      <c r="D69" s="6">
        <v>1</v>
      </c>
      <c r="E69" s="6" t="s">
        <v>11</v>
      </c>
      <c r="F69" s="6" t="s">
        <v>13</v>
      </c>
      <c r="G69" s="17" t="s">
        <v>27</v>
      </c>
      <c r="H69" s="17">
        <v>4</v>
      </c>
      <c r="I69" s="56"/>
      <c r="J69" s="27"/>
    </row>
    <row r="70" spans="1:10" ht="12.75">
      <c r="A70" s="51">
        <f>A69+1</f>
        <v>39102</v>
      </c>
      <c r="B70" s="51" t="s">
        <v>114</v>
      </c>
      <c r="C70" s="5" t="s">
        <v>24</v>
      </c>
      <c r="D70" s="6">
        <v>1.5</v>
      </c>
      <c r="E70" s="6" t="s">
        <v>9</v>
      </c>
      <c r="F70" s="6" t="s">
        <v>138</v>
      </c>
      <c r="G70" s="17" t="s">
        <v>27</v>
      </c>
      <c r="H70" s="17">
        <v>6</v>
      </c>
      <c r="I70" s="56"/>
      <c r="J70" s="27"/>
    </row>
    <row r="71" spans="1:10" ht="12.75">
      <c r="A71" s="51"/>
      <c r="B71" s="51" t="s">
        <v>115</v>
      </c>
      <c r="C71" s="5"/>
      <c r="D71" s="6"/>
      <c r="E71" s="6"/>
      <c r="F71" s="6"/>
      <c r="G71" s="17"/>
      <c r="H71" s="17"/>
      <c r="I71" s="56"/>
      <c r="J71" s="27"/>
    </row>
    <row r="72" spans="1:10" ht="13.5" thickBot="1">
      <c r="A72" s="51">
        <f>A70+1</f>
        <v>39103</v>
      </c>
      <c r="B72" s="51"/>
      <c r="C72" s="5" t="s">
        <v>119</v>
      </c>
      <c r="D72" s="6">
        <v>2</v>
      </c>
      <c r="E72" s="6" t="s">
        <v>11</v>
      </c>
      <c r="F72" s="6" t="s">
        <v>120</v>
      </c>
      <c r="G72" s="17" t="s">
        <v>27</v>
      </c>
      <c r="H72" s="17">
        <v>6</v>
      </c>
      <c r="I72" s="57"/>
      <c r="J72" s="27"/>
    </row>
    <row r="73" spans="1:10" ht="14.25" thickBot="1" thickTop="1">
      <c r="A73" s="11" t="s">
        <v>6</v>
      </c>
      <c r="B73" s="11"/>
      <c r="C73" s="4"/>
      <c r="D73" s="4">
        <f>SUM(D63:D72)</f>
        <v>10.75</v>
      </c>
      <c r="E73" s="4"/>
      <c r="F73" s="4"/>
      <c r="G73" s="21"/>
      <c r="H73" s="26">
        <f>SUM(H63:H72)</f>
        <v>41</v>
      </c>
      <c r="I73" s="21"/>
      <c r="J73" s="27"/>
    </row>
    <row r="74" spans="3:8" ht="13.5" thickTop="1">
      <c r="C74" s="37" t="s">
        <v>52</v>
      </c>
      <c r="D74" s="37">
        <f>D18+D29+D40+D51+D62</f>
        <v>65.5</v>
      </c>
      <c r="H74" s="18"/>
    </row>
    <row r="75" spans="5:8" ht="12.75">
      <c r="E75" s="3"/>
      <c r="H75" s="18"/>
    </row>
    <row r="76" spans="1:10" ht="33">
      <c r="A76" s="63" t="s">
        <v>55</v>
      </c>
      <c r="B76" s="63"/>
      <c r="C76" s="63"/>
      <c r="D76" s="38">
        <f>A79</f>
        <v>39104</v>
      </c>
      <c r="E76" s="39" t="s">
        <v>56</v>
      </c>
      <c r="F76" s="62">
        <f>A133</f>
        <v>39138</v>
      </c>
      <c r="G76" s="62"/>
      <c r="H76" s="18"/>
      <c r="I76" s="22" t="s">
        <v>124</v>
      </c>
      <c r="J76" s="22"/>
    </row>
    <row r="77" spans="1:8" ht="13.5" thickBot="1">
      <c r="A77" s="2"/>
      <c r="B77" s="2"/>
      <c r="C77" s="2"/>
      <c r="D77" s="2"/>
      <c r="E77" s="2"/>
      <c r="F77" s="2"/>
      <c r="H77" s="18"/>
    </row>
    <row r="78" spans="1:10" ht="14.25" thickBot="1" thickTop="1">
      <c r="A78" s="8" t="s">
        <v>0</v>
      </c>
      <c r="B78" s="8"/>
      <c r="C78" s="9" t="s">
        <v>1</v>
      </c>
      <c r="D78" s="10" t="s">
        <v>2</v>
      </c>
      <c r="E78" s="10" t="s">
        <v>3</v>
      </c>
      <c r="F78" s="10" t="s">
        <v>4</v>
      </c>
      <c r="G78" s="24"/>
      <c r="H78" s="24"/>
      <c r="I78" s="24" t="s">
        <v>5</v>
      </c>
      <c r="J78" s="30"/>
    </row>
    <row r="79" spans="1:10" ht="12.75" customHeight="1" thickTop="1">
      <c r="A79" s="51">
        <f>DateDépart+42</f>
        <v>39104</v>
      </c>
      <c r="B79" s="51" t="s">
        <v>114</v>
      </c>
      <c r="C79" s="5" t="s">
        <v>24</v>
      </c>
      <c r="D79" s="6">
        <v>1</v>
      </c>
      <c r="E79" s="6" t="s">
        <v>17</v>
      </c>
      <c r="F79" s="6" t="s">
        <v>170</v>
      </c>
      <c r="G79" s="17" t="s">
        <v>43</v>
      </c>
      <c r="H79" s="17">
        <v>4</v>
      </c>
      <c r="I79" s="52"/>
      <c r="J79" s="27"/>
    </row>
    <row r="80" spans="1:10" ht="12.75">
      <c r="A80" s="51"/>
      <c r="B80" s="51" t="s">
        <v>115</v>
      </c>
      <c r="C80" s="5" t="s">
        <v>12</v>
      </c>
      <c r="D80" s="6">
        <v>1</v>
      </c>
      <c r="E80" s="6"/>
      <c r="F80" s="12" t="s">
        <v>168</v>
      </c>
      <c r="G80" s="19" t="s">
        <v>27</v>
      </c>
      <c r="H80" s="17">
        <v>2</v>
      </c>
      <c r="I80" s="19"/>
      <c r="J80" s="32"/>
    </row>
    <row r="81" spans="1:10" ht="12.75">
      <c r="A81" s="51">
        <f>A79+1</f>
        <v>39105</v>
      </c>
      <c r="B81" s="51"/>
      <c r="C81" s="5" t="s">
        <v>7</v>
      </c>
      <c r="D81" s="6">
        <v>0.75</v>
      </c>
      <c r="E81" s="6" t="s">
        <v>100</v>
      </c>
      <c r="F81" s="6" t="s">
        <v>130</v>
      </c>
      <c r="G81" s="17"/>
      <c r="H81" s="17">
        <v>2</v>
      </c>
      <c r="I81" s="17"/>
      <c r="J81" s="27"/>
    </row>
    <row r="82" spans="1:10" ht="12.75">
      <c r="A82" s="51">
        <f>A81+1</f>
        <v>39106</v>
      </c>
      <c r="B82" s="51" t="s">
        <v>114</v>
      </c>
      <c r="C82" s="5" t="s">
        <v>24</v>
      </c>
      <c r="D82" s="6">
        <v>1.5</v>
      </c>
      <c r="E82" s="6" t="s">
        <v>23</v>
      </c>
      <c r="F82" s="6" t="s">
        <v>25</v>
      </c>
      <c r="G82" s="17" t="s">
        <v>31</v>
      </c>
      <c r="H82" s="17">
        <v>7</v>
      </c>
      <c r="I82" s="17"/>
      <c r="J82" s="27"/>
    </row>
    <row r="83" spans="1:10" ht="12.75">
      <c r="A83" s="51"/>
      <c r="B83" s="51" t="s">
        <v>115</v>
      </c>
      <c r="C83" s="5" t="s">
        <v>119</v>
      </c>
      <c r="D83" s="6">
        <v>1</v>
      </c>
      <c r="E83" s="6" t="s">
        <v>11</v>
      </c>
      <c r="F83" s="12" t="s">
        <v>166</v>
      </c>
      <c r="G83" s="19" t="s">
        <v>27</v>
      </c>
      <c r="H83" s="17">
        <v>2</v>
      </c>
      <c r="I83" s="17"/>
      <c r="J83" s="27"/>
    </row>
    <row r="84" spans="1:10" ht="12.75">
      <c r="A84" s="51">
        <f>A82+1</f>
        <v>39107</v>
      </c>
      <c r="B84" s="51"/>
      <c r="C84" s="5" t="s">
        <v>24</v>
      </c>
      <c r="D84" s="6">
        <v>1.5</v>
      </c>
      <c r="E84" s="6" t="s">
        <v>148</v>
      </c>
      <c r="F84" s="6" t="s">
        <v>117</v>
      </c>
      <c r="G84" s="17" t="s">
        <v>30</v>
      </c>
      <c r="H84" s="17">
        <v>6</v>
      </c>
      <c r="I84" s="17"/>
      <c r="J84" s="27"/>
    </row>
    <row r="85" spans="1:10" ht="12.75">
      <c r="A85" s="51">
        <f>A84+1</f>
        <v>39108</v>
      </c>
      <c r="B85" s="51"/>
      <c r="C85" s="5" t="s">
        <v>119</v>
      </c>
      <c r="D85" s="6">
        <v>2</v>
      </c>
      <c r="E85" s="6" t="s">
        <v>11</v>
      </c>
      <c r="F85" s="6" t="s">
        <v>13</v>
      </c>
      <c r="G85" s="17" t="s">
        <v>27</v>
      </c>
      <c r="H85" s="17">
        <v>4</v>
      </c>
      <c r="I85" s="17"/>
      <c r="J85" s="27"/>
    </row>
    <row r="86" spans="1:10" ht="12.75">
      <c r="A86" s="51">
        <f>A85+1</f>
        <v>39109</v>
      </c>
      <c r="B86" s="51" t="s">
        <v>114</v>
      </c>
      <c r="C86" s="5" t="s">
        <v>24</v>
      </c>
      <c r="D86" s="6">
        <v>1.5</v>
      </c>
      <c r="E86" s="6" t="s">
        <v>14</v>
      </c>
      <c r="F86" s="6" t="s">
        <v>96</v>
      </c>
      <c r="G86" s="17" t="s">
        <v>34</v>
      </c>
      <c r="H86" s="17">
        <v>7</v>
      </c>
      <c r="I86" s="17"/>
      <c r="J86" s="27"/>
    </row>
    <row r="87" spans="1:10" ht="12.75">
      <c r="A87" s="51"/>
      <c r="B87" s="51" t="s">
        <v>115</v>
      </c>
      <c r="C87" s="5"/>
      <c r="D87" s="6">
        <v>0.75</v>
      </c>
      <c r="E87" s="6" t="s">
        <v>100</v>
      </c>
      <c r="F87" s="6" t="s">
        <v>130</v>
      </c>
      <c r="G87" s="17"/>
      <c r="H87" s="17">
        <v>3</v>
      </c>
      <c r="I87" s="17"/>
      <c r="J87" s="27"/>
    </row>
    <row r="88" spans="1:10" ht="13.5" thickBot="1">
      <c r="A88" s="51">
        <f>A86+1</f>
        <v>39110</v>
      </c>
      <c r="B88" s="51"/>
      <c r="C88" s="5" t="s">
        <v>119</v>
      </c>
      <c r="D88" s="6">
        <v>3</v>
      </c>
      <c r="E88" s="6" t="s">
        <v>11</v>
      </c>
      <c r="F88" s="6" t="s">
        <v>126</v>
      </c>
      <c r="G88" s="17" t="s">
        <v>36</v>
      </c>
      <c r="H88" s="17">
        <v>6</v>
      </c>
      <c r="I88" s="17"/>
      <c r="J88" s="27"/>
    </row>
    <row r="89" spans="1:10" ht="14.25" thickBot="1" thickTop="1">
      <c r="A89" s="11"/>
      <c r="B89" s="11"/>
      <c r="C89" s="4"/>
      <c r="D89" s="4">
        <f>SUM(D79:D88)</f>
        <v>14</v>
      </c>
      <c r="E89" s="4"/>
      <c r="F89" s="4"/>
      <c r="G89" s="21"/>
      <c r="H89" s="26">
        <f>SUM(H79:H88)</f>
        <v>43</v>
      </c>
      <c r="I89" s="21"/>
      <c r="J89" s="27"/>
    </row>
    <row r="90" spans="1:10" ht="12.75" customHeight="1" thickTop="1">
      <c r="A90" s="51">
        <f>DateDépart+49</f>
        <v>39111</v>
      </c>
      <c r="B90" s="51" t="s">
        <v>114</v>
      </c>
      <c r="C90" s="5" t="s">
        <v>24</v>
      </c>
      <c r="D90" s="6">
        <v>1</v>
      </c>
      <c r="E90" s="6" t="s">
        <v>17</v>
      </c>
      <c r="F90" s="6" t="s">
        <v>170</v>
      </c>
      <c r="G90" s="17" t="s">
        <v>43</v>
      </c>
      <c r="H90" s="17">
        <v>4</v>
      </c>
      <c r="I90" s="52"/>
      <c r="J90" s="27"/>
    </row>
    <row r="91" spans="1:10" ht="12.75">
      <c r="A91" s="51"/>
      <c r="B91" s="51" t="s">
        <v>115</v>
      </c>
      <c r="C91" s="5" t="s">
        <v>12</v>
      </c>
      <c r="D91" s="6">
        <v>1</v>
      </c>
      <c r="E91" s="6"/>
      <c r="F91" s="12" t="s">
        <v>166</v>
      </c>
      <c r="G91" s="19" t="s">
        <v>27</v>
      </c>
      <c r="H91" s="17">
        <v>2</v>
      </c>
      <c r="I91" s="19"/>
      <c r="J91" s="32"/>
    </row>
    <row r="92" spans="1:10" ht="12.75">
      <c r="A92" s="51">
        <f>A90+1</f>
        <v>39112</v>
      </c>
      <c r="B92" s="51"/>
      <c r="C92" s="5" t="s">
        <v>7</v>
      </c>
      <c r="D92" s="6">
        <v>0.75</v>
      </c>
      <c r="E92" s="6" t="s">
        <v>100</v>
      </c>
      <c r="F92" s="6" t="s">
        <v>131</v>
      </c>
      <c r="G92" s="17"/>
      <c r="H92" s="17">
        <v>3</v>
      </c>
      <c r="I92" s="17"/>
      <c r="J92" s="27"/>
    </row>
    <row r="93" spans="1:10" ht="12.75">
      <c r="A93" s="51">
        <f>A92+1</f>
        <v>39113</v>
      </c>
      <c r="B93" s="51" t="s">
        <v>114</v>
      </c>
      <c r="C93" s="5" t="s">
        <v>24</v>
      </c>
      <c r="D93" s="6">
        <v>1.5</v>
      </c>
      <c r="E93" s="6" t="s">
        <v>38</v>
      </c>
      <c r="F93" s="6" t="s">
        <v>136</v>
      </c>
      <c r="G93" s="17" t="s">
        <v>29</v>
      </c>
      <c r="H93" s="17">
        <v>8</v>
      </c>
      <c r="I93" s="17"/>
      <c r="J93" s="27"/>
    </row>
    <row r="94" spans="1:10" ht="12.75">
      <c r="A94" s="51"/>
      <c r="B94" s="51" t="s">
        <v>115</v>
      </c>
      <c r="C94" s="5" t="s">
        <v>119</v>
      </c>
      <c r="D94" s="6">
        <v>1</v>
      </c>
      <c r="E94" s="6" t="s">
        <v>11</v>
      </c>
      <c r="F94" s="12" t="s">
        <v>166</v>
      </c>
      <c r="G94" s="19" t="s">
        <v>27</v>
      </c>
      <c r="H94" s="17">
        <v>2</v>
      </c>
      <c r="I94" s="17"/>
      <c r="J94" s="27"/>
    </row>
    <row r="95" spans="1:10" ht="12.75">
      <c r="A95" s="51">
        <f>A93+1</f>
        <v>39114</v>
      </c>
      <c r="B95" s="51"/>
      <c r="C95" s="5" t="s">
        <v>24</v>
      </c>
      <c r="D95" s="6">
        <v>1.5</v>
      </c>
      <c r="E95" s="6" t="s">
        <v>148</v>
      </c>
      <c r="F95" s="6" t="s">
        <v>93</v>
      </c>
      <c r="G95" s="17" t="s">
        <v>30</v>
      </c>
      <c r="H95" s="17">
        <v>6</v>
      </c>
      <c r="I95" s="17"/>
      <c r="J95" s="27"/>
    </row>
    <row r="96" spans="1:10" ht="12.75">
      <c r="A96" s="51">
        <f>A95+1</f>
        <v>39115</v>
      </c>
      <c r="B96" s="51"/>
      <c r="C96" s="5" t="s">
        <v>12</v>
      </c>
      <c r="D96" s="6">
        <v>2</v>
      </c>
      <c r="E96" s="6" t="s">
        <v>11</v>
      </c>
      <c r="F96" s="6" t="s">
        <v>120</v>
      </c>
      <c r="G96" s="17" t="s">
        <v>27</v>
      </c>
      <c r="H96" s="17">
        <v>4</v>
      </c>
      <c r="I96" s="17"/>
      <c r="J96" s="27"/>
    </row>
    <row r="97" spans="1:10" ht="12.75">
      <c r="A97" s="51">
        <f>A96+1</f>
        <v>39116</v>
      </c>
      <c r="B97" s="51" t="s">
        <v>114</v>
      </c>
      <c r="C97" s="5" t="s">
        <v>24</v>
      </c>
      <c r="D97" s="6">
        <v>1.5</v>
      </c>
      <c r="E97" s="6" t="s">
        <v>14</v>
      </c>
      <c r="F97" s="6" t="s">
        <v>96</v>
      </c>
      <c r="G97" s="17" t="s">
        <v>34</v>
      </c>
      <c r="H97" s="17">
        <v>7</v>
      </c>
      <c r="I97" s="17"/>
      <c r="J97" s="27"/>
    </row>
    <row r="98" spans="1:10" ht="12.75">
      <c r="A98" s="51"/>
      <c r="B98" s="51" t="s">
        <v>115</v>
      </c>
      <c r="C98" s="5"/>
      <c r="D98" s="6">
        <v>0.75</v>
      </c>
      <c r="E98" s="6" t="s">
        <v>100</v>
      </c>
      <c r="F98" s="6" t="s">
        <v>132</v>
      </c>
      <c r="G98" s="17"/>
      <c r="H98" s="17">
        <v>3</v>
      </c>
      <c r="I98" s="17"/>
      <c r="J98" s="27"/>
    </row>
    <row r="99" spans="1:10" ht="13.5" thickBot="1">
      <c r="A99" s="51">
        <f>A97+1</f>
        <v>39117</v>
      </c>
      <c r="B99" s="51"/>
      <c r="C99" s="5" t="s">
        <v>119</v>
      </c>
      <c r="D99" s="6">
        <v>3</v>
      </c>
      <c r="E99" s="6" t="s">
        <v>11</v>
      </c>
      <c r="F99" s="6" t="s">
        <v>126</v>
      </c>
      <c r="G99" s="17" t="s">
        <v>36</v>
      </c>
      <c r="H99" s="17">
        <v>6</v>
      </c>
      <c r="I99" s="17"/>
      <c r="J99" s="27"/>
    </row>
    <row r="100" spans="1:10" ht="14.25" thickBot="1" thickTop="1">
      <c r="A100" s="11" t="s">
        <v>6</v>
      </c>
      <c r="B100" s="11"/>
      <c r="C100" s="4"/>
      <c r="D100" s="4">
        <f>SUM(D90:D99)</f>
        <v>14</v>
      </c>
      <c r="E100" s="4"/>
      <c r="F100" s="4"/>
      <c r="G100" s="21"/>
      <c r="H100" s="26">
        <f>SUM(H90:H99)</f>
        <v>45</v>
      </c>
      <c r="I100" s="21"/>
      <c r="J100" s="27"/>
    </row>
    <row r="101" spans="1:10" ht="12.75" customHeight="1" thickTop="1">
      <c r="A101" s="51">
        <f>DateDépart+56</f>
        <v>39118</v>
      </c>
      <c r="B101" s="51" t="s">
        <v>114</v>
      </c>
      <c r="C101" s="5" t="s">
        <v>24</v>
      </c>
      <c r="D101" s="6">
        <v>1</v>
      </c>
      <c r="E101" s="6" t="s">
        <v>17</v>
      </c>
      <c r="F101" s="6" t="s">
        <v>171</v>
      </c>
      <c r="G101" s="17" t="s">
        <v>43</v>
      </c>
      <c r="H101" s="17">
        <v>4</v>
      </c>
      <c r="I101" s="52"/>
      <c r="J101" s="27"/>
    </row>
    <row r="102" spans="1:10" ht="12.75">
      <c r="A102" s="51"/>
      <c r="B102" s="51" t="s">
        <v>115</v>
      </c>
      <c r="C102" s="5" t="s">
        <v>12</v>
      </c>
      <c r="D102" s="6">
        <v>1</v>
      </c>
      <c r="E102" s="6"/>
      <c r="F102" s="12" t="s">
        <v>169</v>
      </c>
      <c r="G102" s="19" t="s">
        <v>27</v>
      </c>
      <c r="H102" s="17">
        <v>2</v>
      </c>
      <c r="I102" s="19"/>
      <c r="J102" s="32"/>
    </row>
    <row r="103" spans="1:10" ht="12.75">
      <c r="A103" s="51">
        <f>A101+1</f>
        <v>39119</v>
      </c>
      <c r="B103" s="51"/>
      <c r="C103" s="5" t="s">
        <v>7</v>
      </c>
      <c r="D103" s="6">
        <v>0.75</v>
      </c>
      <c r="E103" s="6" t="s">
        <v>100</v>
      </c>
      <c r="F103" s="6" t="s">
        <v>132</v>
      </c>
      <c r="G103" s="17"/>
      <c r="H103" s="17">
        <v>3</v>
      </c>
      <c r="I103" s="17"/>
      <c r="J103" s="27"/>
    </row>
    <row r="104" spans="1:10" ht="12.75">
      <c r="A104" s="51">
        <f>A103+1</f>
        <v>39120</v>
      </c>
      <c r="B104" s="51" t="s">
        <v>114</v>
      </c>
      <c r="C104" s="5" t="s">
        <v>24</v>
      </c>
      <c r="D104" s="6">
        <v>1.5</v>
      </c>
      <c r="E104" s="6" t="s">
        <v>23</v>
      </c>
      <c r="F104" s="6" t="s">
        <v>35</v>
      </c>
      <c r="G104" s="17" t="s">
        <v>31</v>
      </c>
      <c r="H104" s="17">
        <v>8</v>
      </c>
      <c r="I104" s="17"/>
      <c r="J104" s="27"/>
    </row>
    <row r="105" spans="1:10" ht="12.75">
      <c r="A105" s="51"/>
      <c r="B105" s="51" t="s">
        <v>115</v>
      </c>
      <c r="C105" s="5" t="s">
        <v>119</v>
      </c>
      <c r="D105" s="6">
        <v>1.5</v>
      </c>
      <c r="E105" s="6" t="s">
        <v>11</v>
      </c>
      <c r="F105" s="12" t="s">
        <v>166</v>
      </c>
      <c r="G105" s="19" t="s">
        <v>27</v>
      </c>
      <c r="H105" s="17">
        <v>2</v>
      </c>
      <c r="I105" s="17"/>
      <c r="J105" s="27"/>
    </row>
    <row r="106" spans="1:10" ht="12.75">
      <c r="A106" s="51">
        <f>A104+1</f>
        <v>39121</v>
      </c>
      <c r="B106" s="51"/>
      <c r="C106" s="5" t="s">
        <v>24</v>
      </c>
      <c r="D106" s="6">
        <v>1.5</v>
      </c>
      <c r="E106" s="6" t="s">
        <v>156</v>
      </c>
      <c r="F106" s="6" t="s">
        <v>161</v>
      </c>
      <c r="G106" s="17" t="s">
        <v>181</v>
      </c>
      <c r="H106" s="17">
        <v>7</v>
      </c>
      <c r="I106" s="17"/>
      <c r="J106" s="27"/>
    </row>
    <row r="107" spans="1:10" ht="12.75">
      <c r="A107" s="51">
        <f>A106+1</f>
        <v>39122</v>
      </c>
      <c r="B107" s="51"/>
      <c r="C107" s="5" t="s">
        <v>12</v>
      </c>
      <c r="D107" s="6">
        <v>2</v>
      </c>
      <c r="E107" s="6" t="s">
        <v>11</v>
      </c>
      <c r="F107" s="6" t="s">
        <v>120</v>
      </c>
      <c r="G107" s="17" t="s">
        <v>27</v>
      </c>
      <c r="H107" s="17">
        <v>4</v>
      </c>
      <c r="I107" s="17"/>
      <c r="J107" s="27"/>
    </row>
    <row r="108" spans="1:10" ht="12.75">
      <c r="A108" s="51">
        <f>A107+1</f>
        <v>39123</v>
      </c>
      <c r="B108" s="51" t="s">
        <v>114</v>
      </c>
      <c r="C108" s="5" t="s">
        <v>24</v>
      </c>
      <c r="D108" s="6">
        <v>1.5</v>
      </c>
      <c r="E108" s="6" t="s">
        <v>45</v>
      </c>
      <c r="F108" s="6" t="s">
        <v>160</v>
      </c>
      <c r="G108" s="17" t="s">
        <v>29</v>
      </c>
      <c r="H108" s="17">
        <v>8</v>
      </c>
      <c r="I108" s="17"/>
      <c r="J108" s="27"/>
    </row>
    <row r="109" spans="1:10" ht="12.75">
      <c r="A109" s="51"/>
      <c r="B109" s="51" t="s">
        <v>115</v>
      </c>
      <c r="C109" s="5"/>
      <c r="D109" s="6">
        <v>0.75</v>
      </c>
      <c r="E109" s="6" t="s">
        <v>100</v>
      </c>
      <c r="F109" s="6" t="s">
        <v>133</v>
      </c>
      <c r="G109" s="17"/>
      <c r="H109" s="17">
        <v>3</v>
      </c>
      <c r="I109" s="17"/>
      <c r="J109" s="27"/>
    </row>
    <row r="110" spans="1:10" ht="13.5" thickBot="1">
      <c r="A110" s="51">
        <f>A108+1</f>
        <v>39124</v>
      </c>
      <c r="B110" s="51"/>
      <c r="C110" s="5" t="s">
        <v>119</v>
      </c>
      <c r="D110" s="6">
        <v>3</v>
      </c>
      <c r="E110" s="6" t="s">
        <v>11</v>
      </c>
      <c r="F110" s="6" t="s">
        <v>126</v>
      </c>
      <c r="G110" s="17" t="s">
        <v>36</v>
      </c>
      <c r="H110" s="17">
        <v>6</v>
      </c>
      <c r="I110" s="17"/>
      <c r="J110" s="27"/>
    </row>
    <row r="111" spans="1:10" ht="14.25" thickBot="1" thickTop="1">
      <c r="A111" s="11" t="s">
        <v>6</v>
      </c>
      <c r="B111" s="11"/>
      <c r="C111" s="4"/>
      <c r="D111" s="4">
        <f>SUM(D101:D110)</f>
        <v>14.5</v>
      </c>
      <c r="E111" s="4"/>
      <c r="F111" s="4"/>
      <c r="G111" s="21"/>
      <c r="H111" s="26">
        <f>SUM(H101:H110)</f>
        <v>47</v>
      </c>
      <c r="I111" s="21"/>
      <c r="J111" s="27"/>
    </row>
    <row r="112" spans="1:10" ht="12.75" customHeight="1" thickTop="1">
      <c r="A112" s="51">
        <f>DateDépart+63</f>
        <v>39125</v>
      </c>
      <c r="B112" s="51" t="s">
        <v>114</v>
      </c>
      <c r="C112" s="5" t="s">
        <v>24</v>
      </c>
      <c r="D112" s="6">
        <v>1</v>
      </c>
      <c r="E112" s="6" t="s">
        <v>17</v>
      </c>
      <c r="F112" s="6" t="s">
        <v>172</v>
      </c>
      <c r="G112" s="17" t="s">
        <v>43</v>
      </c>
      <c r="H112" s="17">
        <v>4</v>
      </c>
      <c r="I112" s="52"/>
      <c r="J112" s="27"/>
    </row>
    <row r="113" spans="1:10" ht="12.75">
      <c r="A113" s="51"/>
      <c r="B113" s="51" t="s">
        <v>115</v>
      </c>
      <c r="C113" s="5" t="s">
        <v>12</v>
      </c>
      <c r="D113" s="6">
        <v>1</v>
      </c>
      <c r="E113" s="6"/>
      <c r="F113" s="12" t="s">
        <v>175</v>
      </c>
      <c r="G113" s="19" t="s">
        <v>27</v>
      </c>
      <c r="H113" s="17">
        <v>2</v>
      </c>
      <c r="I113" s="19"/>
      <c r="J113" s="32"/>
    </row>
    <row r="114" spans="1:10" ht="12.75">
      <c r="A114" s="51">
        <f>A112+1</f>
        <v>39126</v>
      </c>
      <c r="B114" s="51"/>
      <c r="C114" s="5" t="s">
        <v>7</v>
      </c>
      <c r="D114" s="6">
        <v>0.75</v>
      </c>
      <c r="E114" s="6" t="s">
        <v>100</v>
      </c>
      <c r="F114" s="6" t="s">
        <v>129</v>
      </c>
      <c r="G114" s="17"/>
      <c r="H114" s="17">
        <v>3</v>
      </c>
      <c r="I114" s="17"/>
      <c r="J114" s="27"/>
    </row>
    <row r="115" spans="1:10" ht="12.75">
      <c r="A115" s="51">
        <f>A114+1</f>
        <v>39127</v>
      </c>
      <c r="B115" s="51" t="s">
        <v>114</v>
      </c>
      <c r="C115" s="5" t="s">
        <v>24</v>
      </c>
      <c r="D115" s="6">
        <v>1.5</v>
      </c>
      <c r="E115" s="6" t="s">
        <v>16</v>
      </c>
      <c r="F115" s="6" t="s">
        <v>164</v>
      </c>
      <c r="G115" s="17" t="s">
        <v>34</v>
      </c>
      <c r="H115" s="17">
        <v>8</v>
      </c>
      <c r="I115" s="17"/>
      <c r="J115" s="27"/>
    </row>
    <row r="116" spans="1:10" ht="12.75">
      <c r="A116" s="51"/>
      <c r="B116" s="51" t="s">
        <v>115</v>
      </c>
      <c r="C116" s="5" t="s">
        <v>119</v>
      </c>
      <c r="D116" s="6">
        <v>1.25</v>
      </c>
      <c r="E116" s="6" t="s">
        <v>11</v>
      </c>
      <c r="F116" s="12" t="s">
        <v>166</v>
      </c>
      <c r="G116" s="19" t="s">
        <v>27</v>
      </c>
      <c r="H116" s="17">
        <v>2</v>
      </c>
      <c r="I116" s="17"/>
      <c r="J116" s="27"/>
    </row>
    <row r="117" spans="1:10" ht="12.75" customHeight="1">
      <c r="A117" s="51">
        <f>A115+1</f>
        <v>39128</v>
      </c>
      <c r="B117" s="51"/>
      <c r="C117" s="5" t="s">
        <v>24</v>
      </c>
      <c r="D117" s="6">
        <v>1.5</v>
      </c>
      <c r="E117" s="6" t="s">
        <v>156</v>
      </c>
      <c r="F117" s="6" t="s">
        <v>94</v>
      </c>
      <c r="G117" s="17" t="s">
        <v>34</v>
      </c>
      <c r="H117" s="17">
        <v>8</v>
      </c>
      <c r="I117" s="17" t="s">
        <v>98</v>
      </c>
      <c r="J117" s="27"/>
    </row>
    <row r="118" spans="1:10" ht="12.75">
      <c r="A118" s="51">
        <f>A117+1</f>
        <v>39129</v>
      </c>
      <c r="B118" s="51"/>
      <c r="C118" s="5" t="s">
        <v>119</v>
      </c>
      <c r="D118" s="6">
        <v>2</v>
      </c>
      <c r="E118" s="6" t="s">
        <v>11</v>
      </c>
      <c r="F118" s="6" t="s">
        <v>13</v>
      </c>
      <c r="G118" s="17" t="s">
        <v>27</v>
      </c>
      <c r="H118" s="17">
        <v>4</v>
      </c>
      <c r="I118" s="17"/>
      <c r="J118" s="27"/>
    </row>
    <row r="119" spans="1:10" ht="12.75">
      <c r="A119" s="51">
        <f>A118+1</f>
        <v>39130</v>
      </c>
      <c r="B119" s="51" t="s">
        <v>114</v>
      </c>
      <c r="C119" s="5" t="s">
        <v>24</v>
      </c>
      <c r="D119" s="6">
        <v>2</v>
      </c>
      <c r="E119" s="6" t="s">
        <v>45</v>
      </c>
      <c r="F119" s="6" t="s">
        <v>46</v>
      </c>
      <c r="G119" s="17" t="s">
        <v>29</v>
      </c>
      <c r="H119" s="17">
        <v>8</v>
      </c>
      <c r="I119" s="25" t="s">
        <v>47</v>
      </c>
      <c r="J119" s="27"/>
    </row>
    <row r="120" spans="1:10" ht="12.75">
      <c r="A120" s="51"/>
      <c r="B120" s="51" t="s">
        <v>115</v>
      </c>
      <c r="C120" s="5"/>
      <c r="D120" s="6">
        <v>0.75</v>
      </c>
      <c r="E120" s="6" t="s">
        <v>100</v>
      </c>
      <c r="F120" s="6" t="s">
        <v>128</v>
      </c>
      <c r="G120" s="17"/>
      <c r="H120" s="17">
        <v>3</v>
      </c>
      <c r="I120" s="25"/>
      <c r="J120" s="27"/>
    </row>
    <row r="121" spans="1:10" ht="12.75">
      <c r="A121" s="51">
        <f>A119+1</f>
        <v>39131</v>
      </c>
      <c r="B121" s="51" t="s">
        <v>114</v>
      </c>
      <c r="C121" s="5" t="s">
        <v>121</v>
      </c>
      <c r="D121" s="6">
        <v>2</v>
      </c>
      <c r="E121" s="6" t="s">
        <v>32</v>
      </c>
      <c r="F121" s="6" t="s">
        <v>42</v>
      </c>
      <c r="G121" s="17" t="s">
        <v>40</v>
      </c>
      <c r="H121" s="16">
        <v>10</v>
      </c>
      <c r="I121" s="28" t="s">
        <v>92</v>
      </c>
      <c r="J121" s="31"/>
    </row>
    <row r="122" spans="1:10" ht="13.5" thickBot="1">
      <c r="A122" s="51"/>
      <c r="B122" s="51" t="s">
        <v>115</v>
      </c>
      <c r="C122" s="5"/>
      <c r="D122" s="6">
        <v>0.75</v>
      </c>
      <c r="E122" s="6" t="s">
        <v>100</v>
      </c>
      <c r="F122" s="6" t="s">
        <v>110</v>
      </c>
      <c r="G122" s="17"/>
      <c r="H122" s="17">
        <v>1</v>
      </c>
      <c r="I122" s="17"/>
      <c r="J122" s="31"/>
    </row>
    <row r="123" spans="1:10" ht="14.25" thickBot="1" thickTop="1">
      <c r="A123" s="11" t="s">
        <v>6</v>
      </c>
      <c r="B123" s="11"/>
      <c r="C123" s="4"/>
      <c r="D123" s="4">
        <f>SUM(D112:D122)</f>
        <v>14.5</v>
      </c>
      <c r="E123" s="4"/>
      <c r="F123" s="4"/>
      <c r="G123" s="21"/>
      <c r="H123" s="26">
        <f>SUM(H112:H122)</f>
        <v>53</v>
      </c>
      <c r="I123" s="21"/>
      <c r="J123" s="27"/>
    </row>
    <row r="124" spans="1:10" ht="13.5" customHeight="1" thickTop="1">
      <c r="A124" s="51">
        <f>DateDépart+70</f>
        <v>39132</v>
      </c>
      <c r="B124" s="51" t="s">
        <v>114</v>
      </c>
      <c r="C124" s="5" t="s">
        <v>24</v>
      </c>
      <c r="D124" s="6">
        <v>1</v>
      </c>
      <c r="E124" s="6" t="s">
        <v>17</v>
      </c>
      <c r="F124" s="6" t="s">
        <v>172</v>
      </c>
      <c r="G124" s="17" t="s">
        <v>43</v>
      </c>
      <c r="H124" s="17">
        <v>4</v>
      </c>
      <c r="I124" s="64" t="s">
        <v>154</v>
      </c>
      <c r="J124" s="27"/>
    </row>
    <row r="125" spans="1:10" ht="12.75">
      <c r="A125" s="51"/>
      <c r="B125" s="51" t="s">
        <v>115</v>
      </c>
      <c r="C125" s="5" t="s">
        <v>12</v>
      </c>
      <c r="D125" s="6">
        <v>1</v>
      </c>
      <c r="E125" s="6"/>
      <c r="F125" s="12" t="s">
        <v>176</v>
      </c>
      <c r="G125" s="19" t="s">
        <v>27</v>
      </c>
      <c r="H125" s="17">
        <v>2</v>
      </c>
      <c r="I125" s="64"/>
      <c r="J125" s="32"/>
    </row>
    <row r="126" spans="1:10" ht="12.75">
      <c r="A126" s="51">
        <f>A124+1</f>
        <v>39133</v>
      </c>
      <c r="B126" s="51"/>
      <c r="C126" s="5" t="s">
        <v>7</v>
      </c>
      <c r="D126" s="6">
        <v>0.75</v>
      </c>
      <c r="E126" s="6" t="s">
        <v>100</v>
      </c>
      <c r="F126" s="6" t="s">
        <v>127</v>
      </c>
      <c r="G126" s="17"/>
      <c r="H126" s="17">
        <v>4</v>
      </c>
      <c r="I126" s="64"/>
      <c r="J126" s="32"/>
    </row>
    <row r="127" spans="1:10" ht="12.75">
      <c r="A127" s="51">
        <f>A126+1</f>
        <v>39134</v>
      </c>
      <c r="B127" s="51" t="s">
        <v>114</v>
      </c>
      <c r="C127" s="5" t="s">
        <v>24</v>
      </c>
      <c r="D127" s="6">
        <v>1.25</v>
      </c>
      <c r="E127" s="6" t="s">
        <v>183</v>
      </c>
      <c r="F127" s="6" t="s">
        <v>142</v>
      </c>
      <c r="G127" s="6" t="s">
        <v>183</v>
      </c>
      <c r="H127" s="17">
        <v>8</v>
      </c>
      <c r="I127" s="64"/>
      <c r="J127" s="27"/>
    </row>
    <row r="128" spans="1:10" ht="12.75">
      <c r="A128" s="51"/>
      <c r="B128" s="51" t="s">
        <v>115</v>
      </c>
      <c r="C128" s="5" t="s">
        <v>119</v>
      </c>
      <c r="D128" s="6">
        <v>1.5</v>
      </c>
      <c r="E128" s="6" t="s">
        <v>11</v>
      </c>
      <c r="F128" s="12" t="s">
        <v>175</v>
      </c>
      <c r="G128" s="19" t="s">
        <v>27</v>
      </c>
      <c r="H128" s="17">
        <v>2</v>
      </c>
      <c r="I128" s="53"/>
      <c r="J128" s="27"/>
    </row>
    <row r="129" spans="1:10" ht="12.75">
      <c r="A129" s="51">
        <f>A127+1</f>
        <v>39135</v>
      </c>
      <c r="B129" s="51"/>
      <c r="C129" s="5" t="s">
        <v>24</v>
      </c>
      <c r="D129" s="6">
        <v>2</v>
      </c>
      <c r="E129" s="6" t="s">
        <v>23</v>
      </c>
      <c r="F129" s="6" t="s">
        <v>143</v>
      </c>
      <c r="G129" s="17" t="s">
        <v>31</v>
      </c>
      <c r="H129" s="17">
        <v>8</v>
      </c>
      <c r="I129" s="17"/>
      <c r="J129" s="27"/>
    </row>
    <row r="130" spans="1:10" ht="12.75">
      <c r="A130" s="51">
        <f>A129+1</f>
        <v>39136</v>
      </c>
      <c r="B130" s="51"/>
      <c r="C130" s="5" t="s">
        <v>119</v>
      </c>
      <c r="D130" s="6">
        <v>2</v>
      </c>
      <c r="E130" s="6" t="s">
        <v>11</v>
      </c>
      <c r="F130" s="6" t="s">
        <v>120</v>
      </c>
      <c r="G130" s="17" t="s">
        <v>27</v>
      </c>
      <c r="H130" s="17">
        <v>4</v>
      </c>
      <c r="I130" s="17"/>
      <c r="J130" s="27"/>
    </row>
    <row r="131" spans="1:10" ht="12.75">
      <c r="A131" s="51">
        <f>A130+1</f>
        <v>39137</v>
      </c>
      <c r="B131" s="51" t="s">
        <v>114</v>
      </c>
      <c r="C131" s="5" t="s">
        <v>24</v>
      </c>
      <c r="D131" s="6">
        <v>2</v>
      </c>
      <c r="E131" s="6" t="s">
        <v>45</v>
      </c>
      <c r="F131" s="6" t="s">
        <v>163</v>
      </c>
      <c r="G131" s="17" t="s">
        <v>40</v>
      </c>
      <c r="H131" s="17">
        <v>8</v>
      </c>
      <c r="I131" s="25" t="s">
        <v>47</v>
      </c>
      <c r="J131" s="33"/>
    </row>
    <row r="132" spans="1:10" ht="12.75">
      <c r="A132" s="51"/>
      <c r="B132" s="51" t="s">
        <v>115</v>
      </c>
      <c r="C132" s="5"/>
      <c r="D132" s="6">
        <v>0.75</v>
      </c>
      <c r="E132" s="6" t="s">
        <v>100</v>
      </c>
      <c r="F132" s="6" t="s">
        <v>102</v>
      </c>
      <c r="G132" s="17"/>
      <c r="H132" s="17">
        <v>4</v>
      </c>
      <c r="I132" s="25"/>
      <c r="J132" s="33"/>
    </row>
    <row r="133" spans="1:10" ht="12.75">
      <c r="A133" s="51">
        <f>A131+1</f>
        <v>39138</v>
      </c>
      <c r="B133" s="51" t="s">
        <v>114</v>
      </c>
      <c r="C133" s="5" t="s">
        <v>121</v>
      </c>
      <c r="D133" s="6">
        <v>2</v>
      </c>
      <c r="E133" s="6" t="s">
        <v>32</v>
      </c>
      <c r="F133" s="6" t="s">
        <v>42</v>
      </c>
      <c r="G133" s="17" t="s">
        <v>40</v>
      </c>
      <c r="H133" s="16">
        <v>10</v>
      </c>
      <c r="I133" s="28" t="s">
        <v>92</v>
      </c>
      <c r="J133" s="31"/>
    </row>
    <row r="134" spans="1:10" ht="13.5" thickBot="1">
      <c r="A134" s="51"/>
      <c r="B134" s="51" t="s">
        <v>115</v>
      </c>
      <c r="C134" s="5"/>
      <c r="D134" s="6">
        <v>0.75</v>
      </c>
      <c r="E134" s="6" t="s">
        <v>100</v>
      </c>
      <c r="F134" s="6" t="s">
        <v>110</v>
      </c>
      <c r="G134" s="17"/>
      <c r="H134" s="17">
        <v>1</v>
      </c>
      <c r="I134" s="28"/>
      <c r="J134" s="31"/>
    </row>
    <row r="135" spans="1:10" ht="14.25" thickBot="1" thickTop="1">
      <c r="A135" s="11" t="s">
        <v>6</v>
      </c>
      <c r="B135" s="11"/>
      <c r="C135" s="4"/>
      <c r="D135" s="4">
        <f>SUM(D124:D134)</f>
        <v>15</v>
      </c>
      <c r="E135" s="4"/>
      <c r="F135" s="4"/>
      <c r="G135" s="21"/>
      <c r="H135" s="26">
        <f>SUM(H124:H134)</f>
        <v>55</v>
      </c>
      <c r="I135" s="21"/>
      <c r="J135" s="27"/>
    </row>
    <row r="136" spans="3:8" ht="13.5" thickTop="1">
      <c r="C136" s="37" t="s">
        <v>52</v>
      </c>
      <c r="D136" s="37">
        <f>D110+D113+D124+D135</f>
        <v>20</v>
      </c>
      <c r="H136" s="18"/>
    </row>
    <row r="137" ht="12.75">
      <c r="H137" s="18"/>
    </row>
    <row r="138" spans="1:10" ht="33" customHeight="1" thickBot="1">
      <c r="A138" s="63" t="s">
        <v>55</v>
      </c>
      <c r="B138" s="63"/>
      <c r="C138" s="63"/>
      <c r="D138" s="38">
        <f>A140</f>
        <v>39139</v>
      </c>
      <c r="E138" s="39" t="s">
        <v>56</v>
      </c>
      <c r="F138" s="62">
        <f>A176</f>
        <v>39159</v>
      </c>
      <c r="G138" s="62"/>
      <c r="H138" s="18"/>
      <c r="I138" s="22" t="s">
        <v>53</v>
      </c>
      <c r="J138" s="22"/>
    </row>
    <row r="139" spans="1:10" ht="14.25" thickBot="1" thickTop="1">
      <c r="A139" s="8" t="s">
        <v>0</v>
      </c>
      <c r="B139" s="8"/>
      <c r="C139" s="9" t="s">
        <v>1</v>
      </c>
      <c r="D139" s="10" t="s">
        <v>2</v>
      </c>
      <c r="E139" s="10" t="s">
        <v>3</v>
      </c>
      <c r="F139" s="10" t="s">
        <v>4</v>
      </c>
      <c r="G139" s="24"/>
      <c r="H139" s="24"/>
      <c r="I139" s="24" t="s">
        <v>5</v>
      </c>
      <c r="J139" s="30"/>
    </row>
    <row r="140" spans="1:10" ht="13.5" customHeight="1" thickTop="1">
      <c r="A140" s="51">
        <f>DateDépart+77</f>
        <v>39139</v>
      </c>
      <c r="B140" s="51" t="s">
        <v>114</v>
      </c>
      <c r="C140" s="5" t="s">
        <v>109</v>
      </c>
      <c r="D140" s="6">
        <v>2</v>
      </c>
      <c r="E140" s="6" t="s">
        <v>11</v>
      </c>
      <c r="F140" s="6" t="s">
        <v>99</v>
      </c>
      <c r="G140" s="17" t="s">
        <v>37</v>
      </c>
      <c r="H140" s="17">
        <v>4</v>
      </c>
      <c r="I140" s="59" t="s">
        <v>122</v>
      </c>
      <c r="J140" s="27"/>
    </row>
    <row r="141" spans="1:10" ht="12.75">
      <c r="A141" s="51"/>
      <c r="B141" s="51" t="s">
        <v>115</v>
      </c>
      <c r="C141" s="5" t="s">
        <v>8</v>
      </c>
      <c r="D141" s="6">
        <v>1</v>
      </c>
      <c r="E141" s="6" t="s">
        <v>9</v>
      </c>
      <c r="F141" s="6" t="s">
        <v>118</v>
      </c>
      <c r="G141" s="17" t="s">
        <v>27</v>
      </c>
      <c r="H141" s="17">
        <v>5</v>
      </c>
      <c r="I141" s="60"/>
      <c r="J141" s="27"/>
    </row>
    <row r="142" spans="1:10" ht="12.75">
      <c r="A142" s="51">
        <f>A140+1</f>
        <v>39140</v>
      </c>
      <c r="B142" s="51"/>
      <c r="C142" s="5" t="s">
        <v>7</v>
      </c>
      <c r="D142" s="6">
        <v>0.75</v>
      </c>
      <c r="E142" s="6" t="s">
        <v>100</v>
      </c>
      <c r="F142" s="6" t="s">
        <v>106</v>
      </c>
      <c r="G142" s="17"/>
      <c r="H142" s="17">
        <v>2</v>
      </c>
      <c r="I142" s="60"/>
      <c r="J142" s="27"/>
    </row>
    <row r="143" spans="1:10" ht="12.75">
      <c r="A143" s="51">
        <f>A142+1</f>
        <v>39141</v>
      </c>
      <c r="B143" s="51" t="s">
        <v>114</v>
      </c>
      <c r="C143" s="5" t="s">
        <v>10</v>
      </c>
      <c r="D143" s="6">
        <v>1.5</v>
      </c>
      <c r="E143" s="6" t="s">
        <v>38</v>
      </c>
      <c r="F143" s="6" t="s">
        <v>116</v>
      </c>
      <c r="G143" s="17" t="s">
        <v>29</v>
      </c>
      <c r="H143" s="17">
        <v>6</v>
      </c>
      <c r="I143" s="60"/>
      <c r="J143" s="27"/>
    </row>
    <row r="144" spans="1:10" ht="12.75">
      <c r="A144" s="51"/>
      <c r="B144" s="51" t="s">
        <v>115</v>
      </c>
      <c r="C144" s="5"/>
      <c r="D144" s="6"/>
      <c r="E144" s="50"/>
      <c r="F144" s="6"/>
      <c r="G144" s="17"/>
      <c r="H144" s="17"/>
      <c r="I144" s="60"/>
      <c r="J144" s="27"/>
    </row>
    <row r="145" spans="1:10" ht="12.75">
      <c r="A145" s="51">
        <f>A143+1</f>
        <v>39142</v>
      </c>
      <c r="B145" s="51"/>
      <c r="C145" s="5" t="s">
        <v>8</v>
      </c>
      <c r="D145" s="6">
        <v>1.25</v>
      </c>
      <c r="E145" s="6" t="s">
        <v>38</v>
      </c>
      <c r="F145" s="6" t="s">
        <v>39</v>
      </c>
      <c r="G145" s="17" t="s">
        <v>30</v>
      </c>
      <c r="H145" s="17">
        <v>7</v>
      </c>
      <c r="I145" s="28" t="s">
        <v>178</v>
      </c>
      <c r="J145" s="27"/>
    </row>
    <row r="146" spans="1:10" ht="12.75">
      <c r="A146" s="51">
        <f>A145+1</f>
        <v>39143</v>
      </c>
      <c r="B146" s="51"/>
      <c r="C146" s="5" t="s">
        <v>10</v>
      </c>
      <c r="D146" s="6">
        <v>2</v>
      </c>
      <c r="E146" s="6" t="s">
        <v>11</v>
      </c>
      <c r="F146" s="6" t="s">
        <v>13</v>
      </c>
      <c r="G146" s="17" t="s">
        <v>27</v>
      </c>
      <c r="H146" s="17">
        <v>4</v>
      </c>
      <c r="I146" s="60"/>
      <c r="J146" s="27"/>
    </row>
    <row r="147" spans="1:10" ht="12.75">
      <c r="A147" s="51">
        <f>A146+1</f>
        <v>39144</v>
      </c>
      <c r="B147" s="51" t="s">
        <v>114</v>
      </c>
      <c r="C147" s="5" t="s">
        <v>10</v>
      </c>
      <c r="D147" s="6">
        <v>1.5</v>
      </c>
      <c r="E147" s="6" t="s">
        <v>9</v>
      </c>
      <c r="F147" s="6" t="s">
        <v>15</v>
      </c>
      <c r="G147" s="17" t="s">
        <v>27</v>
      </c>
      <c r="H147" s="17">
        <v>6</v>
      </c>
      <c r="I147" s="60"/>
      <c r="J147" s="27"/>
    </row>
    <row r="148" spans="1:10" ht="12.75">
      <c r="A148" s="51"/>
      <c r="B148" s="51" t="s">
        <v>115</v>
      </c>
      <c r="C148" s="5" t="s">
        <v>7</v>
      </c>
      <c r="D148" s="6">
        <v>0.75</v>
      </c>
      <c r="E148" s="6" t="s">
        <v>100</v>
      </c>
      <c r="F148" s="6" t="s">
        <v>106</v>
      </c>
      <c r="G148" s="17"/>
      <c r="H148" s="17">
        <v>2</v>
      </c>
      <c r="I148" s="60"/>
      <c r="J148" s="27"/>
    </row>
    <row r="149" spans="1:10" ht="13.5" thickBot="1">
      <c r="A149" s="51">
        <f>A147+1</f>
        <v>39145</v>
      </c>
      <c r="B149" s="51"/>
      <c r="C149" s="5" t="s">
        <v>10</v>
      </c>
      <c r="D149" s="6">
        <v>3.5</v>
      </c>
      <c r="E149" s="6" t="s">
        <v>11</v>
      </c>
      <c r="F149" s="6" t="s">
        <v>157</v>
      </c>
      <c r="G149" s="17" t="s">
        <v>27</v>
      </c>
      <c r="H149" s="17">
        <v>6</v>
      </c>
      <c r="I149" s="61"/>
      <c r="J149" s="27"/>
    </row>
    <row r="150" spans="1:10" ht="14.25" thickBot="1" thickTop="1">
      <c r="A150" s="11" t="s">
        <v>6</v>
      </c>
      <c r="B150" s="11"/>
      <c r="C150" s="4"/>
      <c r="D150" s="4">
        <f>SUM(D140:D149)</f>
        <v>14.25</v>
      </c>
      <c r="E150" s="4"/>
      <c r="F150" s="4"/>
      <c r="G150" s="21"/>
      <c r="H150" s="26">
        <f>SUM(H140:H149)</f>
        <v>42</v>
      </c>
      <c r="I150" s="21"/>
      <c r="J150" s="27"/>
    </row>
    <row r="151" spans="1:10" ht="13.5" customHeight="1" thickTop="1">
      <c r="A151" s="51">
        <f>DateDépart+84</f>
        <v>39146</v>
      </c>
      <c r="B151" s="51" t="s">
        <v>114</v>
      </c>
      <c r="C151" s="5" t="s">
        <v>109</v>
      </c>
      <c r="D151" s="6">
        <v>2</v>
      </c>
      <c r="E151" s="6" t="s">
        <v>11</v>
      </c>
      <c r="F151" s="6" t="s">
        <v>99</v>
      </c>
      <c r="G151" s="17" t="s">
        <v>37</v>
      </c>
      <c r="H151" s="17">
        <v>4</v>
      </c>
      <c r="I151" s="59" t="s">
        <v>122</v>
      </c>
      <c r="J151" s="27"/>
    </row>
    <row r="152" spans="1:10" ht="12.75">
      <c r="A152" s="51"/>
      <c r="B152" s="51" t="s">
        <v>115</v>
      </c>
      <c r="C152" s="5" t="s">
        <v>8</v>
      </c>
      <c r="D152" s="6">
        <v>1</v>
      </c>
      <c r="E152" s="6" t="s">
        <v>9</v>
      </c>
      <c r="F152" s="6" t="s">
        <v>118</v>
      </c>
      <c r="G152" s="17" t="s">
        <v>27</v>
      </c>
      <c r="H152" s="17">
        <v>5</v>
      </c>
      <c r="I152" s="60"/>
      <c r="J152" s="27"/>
    </row>
    <row r="153" spans="1:10" ht="12.75">
      <c r="A153" s="51">
        <f>A151+1</f>
        <v>39147</v>
      </c>
      <c r="B153" s="51"/>
      <c r="C153" s="5" t="s">
        <v>7</v>
      </c>
      <c r="D153" s="6">
        <v>0.75</v>
      </c>
      <c r="E153" s="6" t="s">
        <v>100</v>
      </c>
      <c r="F153" s="6" t="s">
        <v>106</v>
      </c>
      <c r="G153" s="17"/>
      <c r="H153" s="17">
        <v>2</v>
      </c>
      <c r="I153" s="60"/>
      <c r="J153" s="27"/>
    </row>
    <row r="154" spans="1:10" ht="12.75">
      <c r="A154" s="51">
        <f>A153+1</f>
        <v>39148</v>
      </c>
      <c r="B154" s="51" t="s">
        <v>114</v>
      </c>
      <c r="C154" s="5" t="s">
        <v>10</v>
      </c>
      <c r="D154" s="6">
        <v>1.5</v>
      </c>
      <c r="E154" s="6" t="s">
        <v>38</v>
      </c>
      <c r="F154" s="6" t="s">
        <v>135</v>
      </c>
      <c r="G154" s="17" t="s">
        <v>29</v>
      </c>
      <c r="H154" s="17">
        <v>6</v>
      </c>
      <c r="I154" s="60"/>
      <c r="J154" s="27"/>
    </row>
    <row r="155" spans="1:10" ht="12.75">
      <c r="A155" s="51"/>
      <c r="B155" s="51" t="s">
        <v>115</v>
      </c>
      <c r="C155" s="5"/>
      <c r="D155" s="6"/>
      <c r="E155" s="50"/>
      <c r="F155" s="6"/>
      <c r="G155" s="17"/>
      <c r="H155" s="17"/>
      <c r="I155" s="60"/>
      <c r="J155" s="27"/>
    </row>
    <row r="156" spans="1:10" ht="12.75">
      <c r="A156" s="51">
        <f>A154+1</f>
        <v>39149</v>
      </c>
      <c r="B156" s="51"/>
      <c r="C156" s="5" t="s">
        <v>8</v>
      </c>
      <c r="D156" s="6">
        <v>1.25</v>
      </c>
      <c r="E156" s="6" t="s">
        <v>38</v>
      </c>
      <c r="F156" s="6" t="s">
        <v>39</v>
      </c>
      <c r="G156" s="17" t="s">
        <v>30</v>
      </c>
      <c r="H156" s="17">
        <v>7</v>
      </c>
      <c r="I156" s="60"/>
      <c r="J156" s="27"/>
    </row>
    <row r="157" spans="1:10" ht="12.75">
      <c r="A157" s="51">
        <f>A156+1</f>
        <v>39150</v>
      </c>
      <c r="B157" s="51"/>
      <c r="C157" s="5" t="s">
        <v>10</v>
      </c>
      <c r="D157" s="6">
        <v>2</v>
      </c>
      <c r="E157" s="6" t="s">
        <v>11</v>
      </c>
      <c r="F157" s="6" t="s">
        <v>13</v>
      </c>
      <c r="G157" s="17" t="s">
        <v>27</v>
      </c>
      <c r="H157" s="17">
        <v>4</v>
      </c>
      <c r="I157" s="60"/>
      <c r="J157" s="27"/>
    </row>
    <row r="158" spans="1:10" ht="12.75">
      <c r="A158" s="51">
        <f>A157+1</f>
        <v>39151</v>
      </c>
      <c r="B158" s="51" t="s">
        <v>114</v>
      </c>
      <c r="C158" s="5" t="s">
        <v>10</v>
      </c>
      <c r="D158" s="6">
        <v>1.5</v>
      </c>
      <c r="E158" s="6" t="s">
        <v>9</v>
      </c>
      <c r="F158" s="6" t="s">
        <v>15</v>
      </c>
      <c r="G158" s="17" t="s">
        <v>27</v>
      </c>
      <c r="H158" s="17">
        <v>6</v>
      </c>
      <c r="I158" s="60"/>
      <c r="J158" s="27"/>
    </row>
    <row r="159" spans="1:10" ht="12.75">
      <c r="A159" s="51"/>
      <c r="B159" s="51" t="s">
        <v>115</v>
      </c>
      <c r="C159" s="5" t="s">
        <v>7</v>
      </c>
      <c r="D159" s="6">
        <v>0.75</v>
      </c>
      <c r="E159" s="6" t="s">
        <v>100</v>
      </c>
      <c r="F159" s="6" t="s">
        <v>134</v>
      </c>
      <c r="G159" s="17"/>
      <c r="H159" s="17">
        <v>2</v>
      </c>
      <c r="I159" s="60"/>
      <c r="J159" s="27"/>
    </row>
    <row r="160" spans="1:10" ht="13.5" thickBot="1">
      <c r="A160" s="51">
        <f>A158+1</f>
        <v>39152</v>
      </c>
      <c r="B160" s="51"/>
      <c r="C160" s="5" t="s">
        <v>10</v>
      </c>
      <c r="D160" s="6">
        <v>3.5</v>
      </c>
      <c r="E160" s="6" t="s">
        <v>11</v>
      </c>
      <c r="F160" s="6" t="s">
        <v>157</v>
      </c>
      <c r="G160" s="17" t="s">
        <v>27</v>
      </c>
      <c r="H160" s="17">
        <v>6</v>
      </c>
      <c r="I160" s="61"/>
      <c r="J160" s="27"/>
    </row>
    <row r="161" spans="1:10" ht="14.25" thickBot="1" thickTop="1">
      <c r="A161" s="7" t="s">
        <v>6</v>
      </c>
      <c r="B161" s="7"/>
      <c r="C161" s="4"/>
      <c r="D161" s="4">
        <f>SUM(D167:D176)</f>
        <v>13.75</v>
      </c>
      <c r="E161" s="4"/>
      <c r="F161" s="4"/>
      <c r="G161" s="21"/>
      <c r="H161" s="26">
        <f>SUM(H167:H176)</f>
        <v>45</v>
      </c>
      <c r="I161" s="21"/>
      <c r="J161" s="27"/>
    </row>
    <row r="162" spans="3:8" ht="13.5" thickTop="1">
      <c r="C162" s="37" t="s">
        <v>52</v>
      </c>
      <c r="D162" s="37">
        <f>D150+D161</f>
        <v>28</v>
      </c>
      <c r="H162" s="18"/>
    </row>
    <row r="163" ht="12.75">
      <c r="H163" s="18"/>
    </row>
    <row r="164" spans="1:10" ht="33" customHeight="1">
      <c r="A164" s="63" t="s">
        <v>55</v>
      </c>
      <c r="B164" s="63"/>
      <c r="C164" s="63"/>
      <c r="D164" s="38">
        <f>A178</f>
        <v>39160</v>
      </c>
      <c r="E164" s="39" t="s">
        <v>56</v>
      </c>
      <c r="F164" s="62">
        <f>A231</f>
        <v>39194</v>
      </c>
      <c r="G164" s="62"/>
      <c r="H164" s="54"/>
      <c r="I164" s="22" t="s">
        <v>123</v>
      </c>
      <c r="J164" s="22"/>
    </row>
    <row r="165" spans="1:8" ht="13.5" thickBot="1">
      <c r="A165" s="2"/>
      <c r="B165" s="2"/>
      <c r="C165" s="2"/>
      <c r="D165" s="2"/>
      <c r="E165" s="2"/>
      <c r="F165" s="2"/>
      <c r="H165" s="18"/>
    </row>
    <row r="166" spans="1:10" ht="14.25" thickBot="1" thickTop="1">
      <c r="A166" s="8" t="s">
        <v>0</v>
      </c>
      <c r="B166" s="8"/>
      <c r="C166" s="9" t="s">
        <v>1</v>
      </c>
      <c r="D166" s="10" t="s">
        <v>2</v>
      </c>
      <c r="E166" s="10" t="s">
        <v>3</v>
      </c>
      <c r="F166" s="10" t="s">
        <v>4</v>
      </c>
      <c r="G166" s="24"/>
      <c r="H166" s="24"/>
      <c r="I166" s="24" t="s">
        <v>5</v>
      </c>
      <c r="J166" s="30"/>
    </row>
    <row r="167" spans="1:10" ht="12.75" customHeight="1" thickTop="1">
      <c r="A167" s="51">
        <f>DateDépart+91</f>
        <v>39153</v>
      </c>
      <c r="B167" s="51" t="s">
        <v>114</v>
      </c>
      <c r="C167" s="5" t="s">
        <v>24</v>
      </c>
      <c r="D167" s="6">
        <v>1</v>
      </c>
      <c r="E167" s="6" t="s">
        <v>17</v>
      </c>
      <c r="F167" s="6" t="s">
        <v>170</v>
      </c>
      <c r="G167" s="17" t="s">
        <v>43</v>
      </c>
      <c r="H167" s="17">
        <v>4</v>
      </c>
      <c r="I167" s="52"/>
      <c r="J167" s="27"/>
    </row>
    <row r="168" spans="1:10" ht="12.75">
      <c r="A168" s="51"/>
      <c r="B168" s="51" t="s">
        <v>115</v>
      </c>
      <c r="C168" s="5" t="s">
        <v>10</v>
      </c>
      <c r="D168" s="6">
        <v>1</v>
      </c>
      <c r="E168" s="6"/>
      <c r="F168" s="12" t="s">
        <v>166</v>
      </c>
      <c r="G168" s="19" t="s">
        <v>27</v>
      </c>
      <c r="H168" s="17">
        <v>2</v>
      </c>
      <c r="I168" s="19"/>
      <c r="J168" s="32"/>
    </row>
    <row r="169" spans="1:10" ht="12.75">
      <c r="A169" s="51">
        <f>A167+1</f>
        <v>39154</v>
      </c>
      <c r="B169" s="51"/>
      <c r="C169" s="5" t="s">
        <v>7</v>
      </c>
      <c r="D169" s="6">
        <v>0.75</v>
      </c>
      <c r="E169" s="6" t="s">
        <v>100</v>
      </c>
      <c r="F169" s="6" t="s">
        <v>129</v>
      </c>
      <c r="G169" s="17"/>
      <c r="H169" s="17">
        <v>2</v>
      </c>
      <c r="I169" s="17"/>
      <c r="J169" s="27"/>
    </row>
    <row r="170" spans="1:10" ht="12.75">
      <c r="A170" s="51">
        <f>A169+1</f>
        <v>39155</v>
      </c>
      <c r="B170" s="51" t="s">
        <v>114</v>
      </c>
      <c r="C170" s="5" t="s">
        <v>109</v>
      </c>
      <c r="D170" s="6">
        <v>1.25</v>
      </c>
      <c r="E170" s="6" t="s">
        <v>14</v>
      </c>
      <c r="F170" s="6" t="s">
        <v>135</v>
      </c>
      <c r="G170" s="17" t="s">
        <v>29</v>
      </c>
      <c r="H170" s="17">
        <v>8</v>
      </c>
      <c r="I170" s="17"/>
      <c r="J170" s="27"/>
    </row>
    <row r="171" spans="1:10" ht="12.75">
      <c r="A171" s="51"/>
      <c r="B171" s="51" t="s">
        <v>115</v>
      </c>
      <c r="C171" s="5" t="s">
        <v>24</v>
      </c>
      <c r="D171" s="6">
        <v>1</v>
      </c>
      <c r="E171" s="6" t="s">
        <v>11</v>
      </c>
      <c r="F171" s="12" t="s">
        <v>166</v>
      </c>
      <c r="G171" s="19" t="s">
        <v>27</v>
      </c>
      <c r="H171" s="17">
        <v>2</v>
      </c>
      <c r="I171" s="17"/>
      <c r="J171" s="27"/>
    </row>
    <row r="172" spans="1:10" ht="12.75">
      <c r="A172" s="51">
        <f>A170+1</f>
        <v>39156</v>
      </c>
      <c r="B172" s="51"/>
      <c r="C172" s="5" t="s">
        <v>8</v>
      </c>
      <c r="D172" s="6">
        <v>1.5</v>
      </c>
      <c r="E172" s="6" t="s">
        <v>148</v>
      </c>
      <c r="F172" s="6" t="s">
        <v>93</v>
      </c>
      <c r="G172" s="17" t="s">
        <v>30</v>
      </c>
      <c r="H172" s="17">
        <v>6</v>
      </c>
      <c r="I172" s="17"/>
      <c r="J172" s="27"/>
    </row>
    <row r="173" spans="1:10" ht="12.75">
      <c r="A173" s="51">
        <f>A172+1</f>
        <v>39157</v>
      </c>
      <c r="B173" s="51"/>
      <c r="C173" s="5" t="s">
        <v>10</v>
      </c>
      <c r="D173" s="6">
        <v>2</v>
      </c>
      <c r="E173" s="6" t="s">
        <v>11</v>
      </c>
      <c r="F173" s="6" t="s">
        <v>13</v>
      </c>
      <c r="G173" s="17" t="s">
        <v>27</v>
      </c>
      <c r="H173" s="17">
        <v>4</v>
      </c>
      <c r="I173" s="17"/>
      <c r="J173" s="27"/>
    </row>
    <row r="174" spans="1:10" ht="12.75">
      <c r="A174" s="51">
        <f>A173+1</f>
        <v>39158</v>
      </c>
      <c r="B174" s="51" t="s">
        <v>114</v>
      </c>
      <c r="C174" s="5" t="s">
        <v>24</v>
      </c>
      <c r="D174" s="6">
        <v>1.5</v>
      </c>
      <c r="E174" s="6" t="s">
        <v>23</v>
      </c>
      <c r="F174" s="6" t="s">
        <v>35</v>
      </c>
      <c r="G174" s="17" t="s">
        <v>31</v>
      </c>
      <c r="H174" s="17">
        <v>8</v>
      </c>
      <c r="I174" s="17"/>
      <c r="J174" s="27"/>
    </row>
    <row r="175" spans="1:10" ht="12.75">
      <c r="A175" s="51"/>
      <c r="B175" s="51" t="s">
        <v>115</v>
      </c>
      <c r="C175" s="5"/>
      <c r="D175" s="6">
        <v>0.75</v>
      </c>
      <c r="E175" s="6" t="s">
        <v>100</v>
      </c>
      <c r="F175" s="6" t="s">
        <v>128</v>
      </c>
      <c r="G175" s="17"/>
      <c r="H175" s="17">
        <v>3</v>
      </c>
      <c r="I175" s="17"/>
      <c r="J175" s="27"/>
    </row>
    <row r="176" spans="1:10" ht="13.5" thickBot="1">
      <c r="A176" s="51">
        <f>A174+1</f>
        <v>39159</v>
      </c>
      <c r="B176" s="51"/>
      <c r="C176" s="5" t="s">
        <v>109</v>
      </c>
      <c r="D176" s="6">
        <v>3</v>
      </c>
      <c r="E176" s="6" t="s">
        <v>11</v>
      </c>
      <c r="F176" s="6" t="s">
        <v>99</v>
      </c>
      <c r="G176" s="17" t="s">
        <v>36</v>
      </c>
      <c r="H176" s="17">
        <v>6</v>
      </c>
      <c r="I176" s="17"/>
      <c r="J176" s="27"/>
    </row>
    <row r="177" spans="1:10" ht="14.25" thickBot="1" thickTop="1">
      <c r="A177" s="11" t="s">
        <v>6</v>
      </c>
      <c r="B177" s="11"/>
      <c r="C177" s="4"/>
      <c r="D177" s="4">
        <f>SUM(D167:D176)</f>
        <v>13.75</v>
      </c>
      <c r="E177" s="4"/>
      <c r="F177" s="4"/>
      <c r="G177" s="21"/>
      <c r="H177" s="26">
        <f>SUM(H167:H176)</f>
        <v>45</v>
      </c>
      <c r="I177" s="21"/>
      <c r="J177" s="27"/>
    </row>
    <row r="178" spans="1:10" ht="12.75" customHeight="1" thickTop="1">
      <c r="A178" s="51">
        <f>DateDépart+98</f>
        <v>39160</v>
      </c>
      <c r="B178" s="51" t="s">
        <v>114</v>
      </c>
      <c r="C178" s="5" t="s">
        <v>24</v>
      </c>
      <c r="D178" s="6">
        <v>1</v>
      </c>
      <c r="E178" s="6" t="s">
        <v>17</v>
      </c>
      <c r="F178" s="6" t="s">
        <v>170</v>
      </c>
      <c r="G178" s="17" t="s">
        <v>43</v>
      </c>
      <c r="H178" s="17">
        <v>4</v>
      </c>
      <c r="I178" s="52"/>
      <c r="J178" s="27"/>
    </row>
    <row r="179" spans="1:10" ht="12.75">
      <c r="A179" s="51"/>
      <c r="B179" s="51" t="s">
        <v>115</v>
      </c>
      <c r="C179" s="5" t="s">
        <v>10</v>
      </c>
      <c r="D179" s="6">
        <v>1</v>
      </c>
      <c r="E179" s="6"/>
      <c r="F179" s="12" t="s">
        <v>166</v>
      </c>
      <c r="G179" s="19" t="s">
        <v>27</v>
      </c>
      <c r="H179" s="17">
        <v>2</v>
      </c>
      <c r="I179" s="19"/>
      <c r="J179" s="32"/>
    </row>
    <row r="180" spans="1:10" ht="12.75">
      <c r="A180" s="51">
        <f>A178+1</f>
        <v>39161</v>
      </c>
      <c r="B180" s="51"/>
      <c r="C180" s="5" t="s">
        <v>7</v>
      </c>
      <c r="D180" s="6">
        <v>0.75</v>
      </c>
      <c r="E180" s="6" t="s">
        <v>100</v>
      </c>
      <c r="F180" s="6" t="s">
        <v>127</v>
      </c>
      <c r="G180" s="17"/>
      <c r="H180" s="17">
        <v>3</v>
      </c>
      <c r="I180" s="17"/>
      <c r="J180" s="27"/>
    </row>
    <row r="181" spans="1:10" ht="12.75">
      <c r="A181" s="51">
        <f>A180+1</f>
        <v>39162</v>
      </c>
      <c r="B181" s="51" t="s">
        <v>114</v>
      </c>
      <c r="C181" s="5" t="s">
        <v>109</v>
      </c>
      <c r="D181" s="6">
        <v>1.5</v>
      </c>
      <c r="E181" s="6" t="s">
        <v>23</v>
      </c>
      <c r="F181" s="6" t="s">
        <v>35</v>
      </c>
      <c r="G181" s="17" t="s">
        <v>31</v>
      </c>
      <c r="H181" s="17">
        <v>8</v>
      </c>
      <c r="I181" s="17"/>
      <c r="J181" s="27"/>
    </row>
    <row r="182" spans="1:10" ht="12.75">
      <c r="A182" s="51"/>
      <c r="B182" s="51" t="s">
        <v>115</v>
      </c>
      <c r="C182" s="5" t="s">
        <v>24</v>
      </c>
      <c r="D182" s="6">
        <v>1</v>
      </c>
      <c r="E182" s="6" t="s">
        <v>11</v>
      </c>
      <c r="F182" s="12" t="s">
        <v>166</v>
      </c>
      <c r="G182" s="19" t="s">
        <v>27</v>
      </c>
      <c r="H182" s="17">
        <v>2</v>
      </c>
      <c r="I182" s="17"/>
      <c r="J182" s="27"/>
    </row>
    <row r="183" spans="1:10" ht="12.75">
      <c r="A183" s="51">
        <f>A181+1</f>
        <v>39163</v>
      </c>
      <c r="B183" s="51"/>
      <c r="C183" s="5" t="s">
        <v>8</v>
      </c>
      <c r="D183" s="6">
        <v>1.5</v>
      </c>
      <c r="E183" s="6" t="s">
        <v>33</v>
      </c>
      <c r="F183" s="6" t="s">
        <v>94</v>
      </c>
      <c r="G183" s="17" t="s">
        <v>30</v>
      </c>
      <c r="H183" s="17">
        <v>5</v>
      </c>
      <c r="I183" s="53" t="s">
        <v>98</v>
      </c>
      <c r="J183" s="27"/>
    </row>
    <row r="184" spans="1:10" ht="12.75">
      <c r="A184" s="51">
        <f>A183+1</f>
        <v>39164</v>
      </c>
      <c r="B184" s="51"/>
      <c r="C184" s="5" t="s">
        <v>10</v>
      </c>
      <c r="D184" s="6">
        <v>2</v>
      </c>
      <c r="E184" s="6" t="s">
        <v>11</v>
      </c>
      <c r="F184" s="6" t="s">
        <v>13</v>
      </c>
      <c r="G184" s="17" t="s">
        <v>27</v>
      </c>
      <c r="H184" s="17">
        <v>4</v>
      </c>
      <c r="I184" s="17"/>
      <c r="J184" s="27"/>
    </row>
    <row r="185" spans="1:10" ht="12.75">
      <c r="A185" s="51">
        <f>A184+1</f>
        <v>39165</v>
      </c>
      <c r="B185" s="51" t="s">
        <v>114</v>
      </c>
      <c r="C185" s="5" t="s">
        <v>109</v>
      </c>
      <c r="D185" s="6">
        <v>1.5</v>
      </c>
      <c r="E185" s="6" t="s">
        <v>14</v>
      </c>
      <c r="F185" s="6" t="s">
        <v>165</v>
      </c>
      <c r="G185" s="17" t="s">
        <v>34</v>
      </c>
      <c r="H185" s="17">
        <v>7</v>
      </c>
      <c r="I185" s="17"/>
      <c r="J185" s="27"/>
    </row>
    <row r="186" spans="1:10" ht="12.75">
      <c r="A186" s="51"/>
      <c r="B186" s="51" t="s">
        <v>115</v>
      </c>
      <c r="C186" s="5"/>
      <c r="D186" s="6">
        <v>0.75</v>
      </c>
      <c r="E186" s="6" t="s">
        <v>100</v>
      </c>
      <c r="F186" s="6" t="s">
        <v>102</v>
      </c>
      <c r="G186" s="17"/>
      <c r="H186" s="17">
        <v>3</v>
      </c>
      <c r="I186" s="17"/>
      <c r="J186" s="27"/>
    </row>
    <row r="187" spans="1:10" ht="13.5" thickBot="1">
      <c r="A187" s="51">
        <f>A185+1</f>
        <v>39166</v>
      </c>
      <c r="B187" s="51"/>
      <c r="C187" s="5" t="s">
        <v>109</v>
      </c>
      <c r="D187" s="6">
        <v>3</v>
      </c>
      <c r="E187" s="6" t="s">
        <v>11</v>
      </c>
      <c r="F187" s="6" t="s">
        <v>99</v>
      </c>
      <c r="G187" s="17" t="s">
        <v>36</v>
      </c>
      <c r="H187" s="17">
        <v>5</v>
      </c>
      <c r="I187" s="17"/>
      <c r="J187" s="27"/>
    </row>
    <row r="188" spans="1:10" ht="14.25" thickBot="1" thickTop="1">
      <c r="A188" s="11" t="s">
        <v>6</v>
      </c>
      <c r="B188" s="11"/>
      <c r="C188" s="4"/>
      <c r="D188" s="4">
        <f>SUM(D178:D187)</f>
        <v>14</v>
      </c>
      <c r="E188" s="4"/>
      <c r="F188" s="4"/>
      <c r="G188" s="21"/>
      <c r="H188" s="26">
        <f>SUM(H178:H187)</f>
        <v>43</v>
      </c>
      <c r="I188" s="21"/>
      <c r="J188" s="27"/>
    </row>
    <row r="189" spans="1:10" ht="12.75" customHeight="1" thickTop="1">
      <c r="A189" s="51">
        <f>DateDépart+105</f>
        <v>39167</v>
      </c>
      <c r="B189" s="51" t="s">
        <v>114</v>
      </c>
      <c r="C189" s="5" t="s">
        <v>24</v>
      </c>
      <c r="D189" s="6">
        <v>1</v>
      </c>
      <c r="E189" s="6" t="s">
        <v>17</v>
      </c>
      <c r="F189" s="6" t="s">
        <v>171</v>
      </c>
      <c r="G189" s="17" t="s">
        <v>43</v>
      </c>
      <c r="H189" s="17">
        <v>4</v>
      </c>
      <c r="I189" s="52"/>
      <c r="J189" s="27"/>
    </row>
    <row r="190" spans="1:10" ht="12.75">
      <c r="A190" s="51"/>
      <c r="B190" s="51" t="s">
        <v>115</v>
      </c>
      <c r="C190" s="5" t="s">
        <v>10</v>
      </c>
      <c r="D190" s="6">
        <v>1</v>
      </c>
      <c r="E190" s="6"/>
      <c r="F190" s="12" t="s">
        <v>166</v>
      </c>
      <c r="G190" s="19" t="s">
        <v>27</v>
      </c>
      <c r="H190" s="17">
        <v>2</v>
      </c>
      <c r="I190" s="19"/>
      <c r="J190" s="32"/>
    </row>
    <row r="191" spans="1:10" ht="12.75">
      <c r="A191" s="51">
        <f>A189+1</f>
        <v>39168</v>
      </c>
      <c r="B191" s="51"/>
      <c r="C191" s="5" t="s">
        <v>7</v>
      </c>
      <c r="D191" s="6">
        <v>0.75</v>
      </c>
      <c r="E191" s="6" t="s">
        <v>100</v>
      </c>
      <c r="F191" s="6" t="s">
        <v>107</v>
      </c>
      <c r="G191" s="17"/>
      <c r="H191" s="17">
        <v>3</v>
      </c>
      <c r="I191" s="17"/>
      <c r="J191" s="27"/>
    </row>
    <row r="192" spans="1:10" ht="12.75">
      <c r="A192" s="51">
        <f>A191+1</f>
        <v>39169</v>
      </c>
      <c r="B192" s="51" t="s">
        <v>114</v>
      </c>
      <c r="C192" s="5" t="s">
        <v>109</v>
      </c>
      <c r="D192" s="6">
        <v>1.5</v>
      </c>
      <c r="E192" s="6" t="s">
        <v>14</v>
      </c>
      <c r="F192" s="6" t="s">
        <v>136</v>
      </c>
      <c r="G192" s="17" t="s">
        <v>29</v>
      </c>
      <c r="H192" s="17">
        <v>8</v>
      </c>
      <c r="I192" s="17"/>
      <c r="J192" s="27"/>
    </row>
    <row r="193" spans="1:10" ht="12.75">
      <c r="A193" s="51"/>
      <c r="B193" s="51" t="s">
        <v>115</v>
      </c>
      <c r="C193" s="5" t="s">
        <v>24</v>
      </c>
      <c r="D193" s="6">
        <v>1</v>
      </c>
      <c r="E193" s="6" t="s">
        <v>11</v>
      </c>
      <c r="F193" s="12" t="s">
        <v>166</v>
      </c>
      <c r="G193" s="19" t="s">
        <v>27</v>
      </c>
      <c r="H193" s="17">
        <v>2</v>
      </c>
      <c r="I193" s="17"/>
      <c r="J193" s="27"/>
    </row>
    <row r="194" spans="1:10" ht="12.75">
      <c r="A194" s="51">
        <f>A192+1</f>
        <v>39170</v>
      </c>
      <c r="B194" s="51"/>
      <c r="C194" s="5" t="s">
        <v>8</v>
      </c>
      <c r="D194" s="6">
        <v>1.5</v>
      </c>
      <c r="E194" s="6" t="s">
        <v>148</v>
      </c>
      <c r="F194" s="6" t="s">
        <v>152</v>
      </c>
      <c r="G194" s="17" t="s">
        <v>30</v>
      </c>
      <c r="H194" s="17">
        <v>6</v>
      </c>
      <c r="I194" s="17"/>
      <c r="J194" s="27"/>
    </row>
    <row r="195" spans="1:10" ht="12.75">
      <c r="A195" s="51">
        <f>A194+1</f>
        <v>39171</v>
      </c>
      <c r="B195" s="51"/>
      <c r="C195" s="5" t="s">
        <v>10</v>
      </c>
      <c r="D195" s="6">
        <v>2</v>
      </c>
      <c r="E195" s="6" t="s">
        <v>11</v>
      </c>
      <c r="F195" s="6" t="s">
        <v>13</v>
      </c>
      <c r="G195" s="17" t="s">
        <v>27</v>
      </c>
      <c r="H195" s="17">
        <v>4</v>
      </c>
      <c r="I195" s="17"/>
      <c r="J195" s="27"/>
    </row>
    <row r="196" spans="1:10" ht="12.75">
      <c r="A196" s="51">
        <f>A195+1</f>
        <v>39172</v>
      </c>
      <c r="B196" s="51"/>
      <c r="C196" s="5" t="s">
        <v>10</v>
      </c>
      <c r="D196" s="6">
        <v>1.5</v>
      </c>
      <c r="E196" s="6" t="s">
        <v>156</v>
      </c>
      <c r="F196" s="6" t="s">
        <v>179</v>
      </c>
      <c r="G196" s="17" t="s">
        <v>16</v>
      </c>
      <c r="H196" s="17">
        <v>7</v>
      </c>
      <c r="I196" s="17"/>
      <c r="J196" s="27"/>
    </row>
    <row r="197" spans="1:10" ht="12.75">
      <c r="A197" s="51"/>
      <c r="B197" s="51"/>
      <c r="C197" s="5"/>
      <c r="D197" s="6">
        <v>0.75</v>
      </c>
      <c r="E197" s="6" t="s">
        <v>100</v>
      </c>
      <c r="F197" s="6" t="s">
        <v>103</v>
      </c>
      <c r="G197" s="17"/>
      <c r="H197" s="17">
        <v>3</v>
      </c>
      <c r="I197" s="17"/>
      <c r="J197" s="27"/>
    </row>
    <row r="198" spans="1:10" ht="13.5" thickBot="1">
      <c r="A198" s="51">
        <f>A196+1</f>
        <v>39173</v>
      </c>
      <c r="B198" s="51"/>
      <c r="C198" s="5" t="s">
        <v>109</v>
      </c>
      <c r="D198" s="6">
        <v>3</v>
      </c>
      <c r="E198" s="6" t="s">
        <v>11</v>
      </c>
      <c r="F198" s="6" t="s">
        <v>99</v>
      </c>
      <c r="G198" s="17" t="s">
        <v>36</v>
      </c>
      <c r="H198" s="17">
        <v>6</v>
      </c>
      <c r="I198" s="17"/>
      <c r="J198" s="27"/>
    </row>
    <row r="199" spans="1:10" ht="14.25" thickBot="1" thickTop="1">
      <c r="A199" s="11"/>
      <c r="B199" s="11"/>
      <c r="C199" s="4"/>
      <c r="D199" s="4">
        <f>SUM(D189:D198)</f>
        <v>14</v>
      </c>
      <c r="E199" s="4"/>
      <c r="F199" s="4"/>
      <c r="G199" s="21"/>
      <c r="H199" s="26">
        <f>SUM(H189:H198)</f>
        <v>45</v>
      </c>
      <c r="I199" s="21"/>
      <c r="J199" s="27"/>
    </row>
    <row r="200" spans="1:10" ht="12.75" customHeight="1" thickTop="1">
      <c r="A200" s="51">
        <f>DateDépart+112</f>
        <v>39174</v>
      </c>
      <c r="B200" s="51" t="s">
        <v>114</v>
      </c>
      <c r="C200" s="5" t="s">
        <v>24</v>
      </c>
      <c r="D200" s="6">
        <v>1</v>
      </c>
      <c r="E200" s="6" t="s">
        <v>17</v>
      </c>
      <c r="F200" s="6" t="s">
        <v>172</v>
      </c>
      <c r="G200" s="17" t="s">
        <v>43</v>
      </c>
      <c r="H200" s="17">
        <v>4</v>
      </c>
      <c r="I200" s="59" t="s">
        <v>149</v>
      </c>
      <c r="J200" s="27"/>
    </row>
    <row r="201" spans="1:10" ht="12.75">
      <c r="A201" s="51"/>
      <c r="B201" s="51" t="s">
        <v>115</v>
      </c>
      <c r="C201" s="5" t="s">
        <v>10</v>
      </c>
      <c r="D201" s="6">
        <v>1</v>
      </c>
      <c r="E201" s="6"/>
      <c r="F201" s="12" t="s">
        <v>166</v>
      </c>
      <c r="G201" s="19" t="s">
        <v>27</v>
      </c>
      <c r="H201" s="17">
        <v>2</v>
      </c>
      <c r="I201" s="60"/>
      <c r="J201" s="32"/>
    </row>
    <row r="202" spans="1:10" ht="12.75">
      <c r="A202" s="51">
        <f>A200+1</f>
        <v>39175</v>
      </c>
      <c r="B202" s="51"/>
      <c r="C202" s="5" t="s">
        <v>7</v>
      </c>
      <c r="D202" s="6">
        <v>0.75</v>
      </c>
      <c r="E202" s="6" t="s">
        <v>100</v>
      </c>
      <c r="F202" s="6" t="s">
        <v>103</v>
      </c>
      <c r="G202" s="17"/>
      <c r="H202" s="17">
        <v>3</v>
      </c>
      <c r="I202" s="60"/>
      <c r="J202" s="27"/>
    </row>
    <row r="203" spans="1:10" ht="12.75">
      <c r="A203" s="51">
        <f>A202+1</f>
        <v>39176</v>
      </c>
      <c r="B203" s="51" t="s">
        <v>114</v>
      </c>
      <c r="C203" s="5" t="s">
        <v>10</v>
      </c>
      <c r="D203" s="6">
        <v>1.5</v>
      </c>
      <c r="E203" s="6" t="s">
        <v>16</v>
      </c>
      <c r="F203" s="6" t="s">
        <v>44</v>
      </c>
      <c r="G203" s="17" t="s">
        <v>34</v>
      </c>
      <c r="H203" s="17">
        <v>8</v>
      </c>
      <c r="I203" s="53" t="s">
        <v>159</v>
      </c>
      <c r="J203" s="27"/>
    </row>
    <row r="204" spans="1:10" ht="12.75">
      <c r="A204" s="51"/>
      <c r="B204" s="51" t="s">
        <v>115</v>
      </c>
      <c r="C204" s="5" t="s">
        <v>24</v>
      </c>
      <c r="D204" s="6">
        <v>1.25</v>
      </c>
      <c r="E204" s="6" t="s">
        <v>11</v>
      </c>
      <c r="F204" s="12" t="s">
        <v>166</v>
      </c>
      <c r="G204" s="19" t="s">
        <v>27</v>
      </c>
      <c r="H204" s="17">
        <v>2</v>
      </c>
      <c r="I204" s="53"/>
      <c r="J204" s="27"/>
    </row>
    <row r="205" spans="1:10" ht="12.75" customHeight="1">
      <c r="A205" s="51">
        <f>A203+1</f>
        <v>39177</v>
      </c>
      <c r="B205" s="51"/>
      <c r="C205" s="5" t="s">
        <v>8</v>
      </c>
      <c r="D205" s="6">
        <v>1.5</v>
      </c>
      <c r="E205" s="6" t="s">
        <v>33</v>
      </c>
      <c r="F205" s="6" t="s">
        <v>94</v>
      </c>
      <c r="G205" s="17" t="s">
        <v>30</v>
      </c>
      <c r="H205" s="17">
        <v>5</v>
      </c>
      <c r="I205" s="53" t="s">
        <v>98</v>
      </c>
      <c r="J205" s="27"/>
    </row>
    <row r="206" spans="1:10" ht="12.75">
      <c r="A206" s="51">
        <f>A205+1</f>
        <v>39178</v>
      </c>
      <c r="B206" s="51"/>
      <c r="C206" s="5" t="s">
        <v>109</v>
      </c>
      <c r="D206" s="6">
        <v>2</v>
      </c>
      <c r="E206" s="6" t="s">
        <v>11</v>
      </c>
      <c r="F206" s="6" t="s">
        <v>120</v>
      </c>
      <c r="G206" s="17" t="s">
        <v>27</v>
      </c>
      <c r="H206" s="17">
        <v>4</v>
      </c>
      <c r="I206" s="17"/>
      <c r="J206" s="27"/>
    </row>
    <row r="207" spans="1:10" ht="12.75">
      <c r="A207" s="51">
        <f>A206+1</f>
        <v>39179</v>
      </c>
      <c r="B207" s="51" t="s">
        <v>114</v>
      </c>
      <c r="C207" s="5" t="s">
        <v>10</v>
      </c>
      <c r="D207" s="6">
        <v>2</v>
      </c>
      <c r="E207" s="6" t="s">
        <v>45</v>
      </c>
      <c r="F207" s="6" t="s">
        <v>158</v>
      </c>
      <c r="G207" s="17" t="s">
        <v>40</v>
      </c>
      <c r="H207" s="17">
        <v>8</v>
      </c>
      <c r="I207" s="25" t="s">
        <v>47</v>
      </c>
      <c r="J207" s="27"/>
    </row>
    <row r="208" spans="1:10" ht="12.75">
      <c r="A208" s="51"/>
      <c r="B208" s="51" t="s">
        <v>115</v>
      </c>
      <c r="C208" s="5"/>
      <c r="D208" s="6">
        <v>0.75</v>
      </c>
      <c r="E208" s="6" t="s">
        <v>100</v>
      </c>
      <c r="F208" s="6" t="s">
        <v>108</v>
      </c>
      <c r="G208" s="17"/>
      <c r="H208" s="17">
        <v>3</v>
      </c>
      <c r="I208" s="25"/>
      <c r="J208" s="27"/>
    </row>
    <row r="209" spans="1:10" ht="12.75">
      <c r="A209" s="51">
        <f>A207+1</f>
        <v>39180</v>
      </c>
      <c r="B209" s="51" t="s">
        <v>114</v>
      </c>
      <c r="C209" s="5" t="s">
        <v>109</v>
      </c>
      <c r="D209" s="6">
        <v>3</v>
      </c>
      <c r="E209" s="6" t="s">
        <v>32</v>
      </c>
      <c r="F209" s="6" t="s">
        <v>42</v>
      </c>
      <c r="G209" s="17" t="s">
        <v>28</v>
      </c>
      <c r="H209" s="16">
        <v>10</v>
      </c>
      <c r="I209" s="28" t="s">
        <v>48</v>
      </c>
      <c r="J209" s="31"/>
    </row>
    <row r="210" spans="1:10" ht="13.5" thickBot="1">
      <c r="A210" s="51"/>
      <c r="B210" s="51" t="s">
        <v>115</v>
      </c>
      <c r="C210" s="5"/>
      <c r="D210" s="6">
        <v>0.75</v>
      </c>
      <c r="E210" s="6" t="s">
        <v>100</v>
      </c>
      <c r="F210" s="6" t="s">
        <v>110</v>
      </c>
      <c r="G210" s="17"/>
      <c r="H210" s="17">
        <v>1</v>
      </c>
      <c r="I210" s="17"/>
      <c r="J210" s="31"/>
    </row>
    <row r="211" spans="1:10" ht="14.25" thickBot="1" thickTop="1">
      <c r="A211" s="11" t="s">
        <v>6</v>
      </c>
      <c r="B211" s="11"/>
      <c r="C211" s="4"/>
      <c r="D211" s="4">
        <f>SUM(D200:D209)</f>
        <v>14.75</v>
      </c>
      <c r="E211" s="4"/>
      <c r="F211" s="4"/>
      <c r="G211" s="21"/>
      <c r="H211" s="26">
        <f>SUM(H200:H210)</f>
        <v>50</v>
      </c>
      <c r="I211" s="21"/>
      <c r="J211" s="27"/>
    </row>
    <row r="212" spans="1:10" ht="13.5" customHeight="1" thickTop="1">
      <c r="A212" s="51">
        <f>DateDépart+119</f>
        <v>39181</v>
      </c>
      <c r="B212" s="51" t="s">
        <v>114</v>
      </c>
      <c r="C212" s="5" t="s">
        <v>24</v>
      </c>
      <c r="D212" s="6">
        <v>1</v>
      </c>
      <c r="E212" s="6" t="s">
        <v>17</v>
      </c>
      <c r="F212" s="6" t="s">
        <v>173</v>
      </c>
      <c r="G212" s="17" t="s">
        <v>43</v>
      </c>
      <c r="H212" s="17">
        <v>4</v>
      </c>
      <c r="I212" s="64" t="s">
        <v>150</v>
      </c>
      <c r="J212" s="27"/>
    </row>
    <row r="213" spans="1:10" ht="12.75">
      <c r="A213" s="51"/>
      <c r="B213" s="51" t="s">
        <v>115</v>
      </c>
      <c r="C213" s="5" t="s">
        <v>10</v>
      </c>
      <c r="D213" s="6">
        <v>1</v>
      </c>
      <c r="E213" s="6"/>
      <c r="F213" s="12" t="s">
        <v>166</v>
      </c>
      <c r="G213" s="19" t="s">
        <v>27</v>
      </c>
      <c r="H213" s="17">
        <v>2</v>
      </c>
      <c r="I213" s="64"/>
      <c r="J213" s="32"/>
    </row>
    <row r="214" spans="1:10" ht="12.75">
      <c r="A214" s="51">
        <f>A212+1</f>
        <v>39182</v>
      </c>
      <c r="B214" s="51"/>
      <c r="C214" s="5" t="s">
        <v>7</v>
      </c>
      <c r="D214" s="6">
        <v>0.75</v>
      </c>
      <c r="E214" s="6" t="s">
        <v>100</v>
      </c>
      <c r="F214" s="6" t="s">
        <v>104</v>
      </c>
      <c r="G214" s="17"/>
      <c r="H214" s="17">
        <v>4</v>
      </c>
      <c r="I214" s="64"/>
      <c r="J214" s="32"/>
    </row>
    <row r="215" spans="1:10" ht="12.75">
      <c r="A215" s="51">
        <f>A214+1</f>
        <v>39183</v>
      </c>
      <c r="B215" s="51" t="s">
        <v>114</v>
      </c>
      <c r="C215" s="5" t="s">
        <v>24</v>
      </c>
      <c r="D215" s="6">
        <v>1.5</v>
      </c>
      <c r="E215" s="6" t="s">
        <v>156</v>
      </c>
      <c r="F215" s="6" t="s">
        <v>180</v>
      </c>
      <c r="G215" s="17" t="s">
        <v>16</v>
      </c>
      <c r="H215" s="17">
        <v>8</v>
      </c>
      <c r="I215" s="64"/>
      <c r="J215" s="27"/>
    </row>
    <row r="216" spans="1:10" ht="12.75">
      <c r="A216" s="51"/>
      <c r="B216" s="51" t="s">
        <v>115</v>
      </c>
      <c r="C216" s="5" t="s">
        <v>24</v>
      </c>
      <c r="D216" s="6">
        <v>1.5</v>
      </c>
      <c r="E216" s="6" t="s">
        <v>11</v>
      </c>
      <c r="F216" s="12" t="s">
        <v>166</v>
      </c>
      <c r="G216" s="19" t="s">
        <v>27</v>
      </c>
      <c r="H216" s="17">
        <v>3</v>
      </c>
      <c r="I216" s="17"/>
      <c r="J216" s="27"/>
    </row>
    <row r="217" spans="1:10" ht="12.75">
      <c r="A217" s="51">
        <f>A215+1</f>
        <v>39184</v>
      </c>
      <c r="B217" s="51"/>
      <c r="C217" s="5" t="s">
        <v>8</v>
      </c>
      <c r="D217" s="6">
        <v>2</v>
      </c>
      <c r="E217" s="6" t="s">
        <v>148</v>
      </c>
      <c r="F217" s="6" t="s">
        <v>151</v>
      </c>
      <c r="G217" s="17" t="s">
        <v>30</v>
      </c>
      <c r="H217" s="17">
        <v>7</v>
      </c>
      <c r="I217" s="17"/>
      <c r="J217" s="27"/>
    </row>
    <row r="218" spans="1:10" ht="12.75">
      <c r="A218" s="51">
        <f>A217+1</f>
        <v>39185</v>
      </c>
      <c r="B218" s="51"/>
      <c r="C218" s="5" t="s">
        <v>10</v>
      </c>
      <c r="D218" s="6">
        <v>2</v>
      </c>
      <c r="E218" s="6" t="s">
        <v>11</v>
      </c>
      <c r="F218" s="6" t="s">
        <v>120</v>
      </c>
      <c r="G218" s="17" t="s">
        <v>27</v>
      </c>
      <c r="H218" s="17">
        <v>4</v>
      </c>
      <c r="I218" s="17"/>
      <c r="J218" s="27"/>
    </row>
    <row r="219" spans="1:10" ht="12.75">
      <c r="A219" s="51">
        <f>A218+1</f>
        <v>39186</v>
      </c>
      <c r="B219" s="51" t="s">
        <v>114</v>
      </c>
      <c r="C219" s="5" t="s">
        <v>109</v>
      </c>
      <c r="D219" s="6">
        <v>2</v>
      </c>
      <c r="E219" s="6" t="s">
        <v>45</v>
      </c>
      <c r="F219" s="6" t="s">
        <v>112</v>
      </c>
      <c r="G219" s="17" t="s">
        <v>40</v>
      </c>
      <c r="H219" s="17">
        <v>8</v>
      </c>
      <c r="I219" s="25" t="s">
        <v>47</v>
      </c>
      <c r="J219" s="33"/>
    </row>
    <row r="220" spans="1:10" ht="12.75">
      <c r="A220" s="51"/>
      <c r="B220" s="51" t="s">
        <v>115</v>
      </c>
      <c r="C220" s="5"/>
      <c r="D220" s="6">
        <v>0.75</v>
      </c>
      <c r="E220" s="6" t="s">
        <v>100</v>
      </c>
      <c r="F220" s="6" t="s">
        <v>104</v>
      </c>
      <c r="G220" s="17"/>
      <c r="H220" s="17">
        <v>4</v>
      </c>
      <c r="I220" s="25"/>
      <c r="J220" s="33"/>
    </row>
    <row r="221" spans="1:10" ht="12.75">
      <c r="A221" s="51">
        <f>A219+1</f>
        <v>39187</v>
      </c>
      <c r="B221" s="51" t="s">
        <v>114</v>
      </c>
      <c r="C221" s="5" t="s">
        <v>109</v>
      </c>
      <c r="D221" s="6">
        <v>3</v>
      </c>
      <c r="E221" s="6" t="s">
        <v>32</v>
      </c>
      <c r="F221" s="6" t="s">
        <v>42</v>
      </c>
      <c r="G221" s="17" t="s">
        <v>28</v>
      </c>
      <c r="H221" s="16">
        <v>10</v>
      </c>
      <c r="I221" s="28" t="s">
        <v>92</v>
      </c>
      <c r="J221" s="31"/>
    </row>
    <row r="222" spans="1:10" ht="13.5" thickBot="1">
      <c r="A222" s="51"/>
      <c r="B222" s="51" t="s">
        <v>115</v>
      </c>
      <c r="C222" s="5"/>
      <c r="D222" s="6">
        <v>0.75</v>
      </c>
      <c r="E222" s="6" t="s">
        <v>100</v>
      </c>
      <c r="F222" s="6" t="s">
        <v>110</v>
      </c>
      <c r="G222" s="17"/>
      <c r="H222" s="17">
        <v>1</v>
      </c>
      <c r="I222" s="28"/>
      <c r="J222" s="31"/>
    </row>
    <row r="223" spans="1:10" ht="14.25" thickBot="1" thickTop="1">
      <c r="A223" s="11"/>
      <c r="B223" s="11"/>
      <c r="C223" s="4"/>
      <c r="D223" s="4">
        <f>SUM(D212:D221)</f>
        <v>15.5</v>
      </c>
      <c r="E223" s="4"/>
      <c r="F223" s="4"/>
      <c r="G223" s="21"/>
      <c r="H223" s="26">
        <f>SUM(H212:H222)</f>
        <v>55</v>
      </c>
      <c r="I223" s="21"/>
      <c r="J223" s="27"/>
    </row>
    <row r="224" spans="1:10" ht="12.75" customHeight="1" thickTop="1">
      <c r="A224" s="51">
        <f>DateDépart+126</f>
        <v>39188</v>
      </c>
      <c r="B224" s="51" t="s">
        <v>114</v>
      </c>
      <c r="C224" s="5" t="s">
        <v>7</v>
      </c>
      <c r="D224" s="6"/>
      <c r="E224" s="6"/>
      <c r="F224" s="6"/>
      <c r="G224" s="17"/>
      <c r="H224" s="17">
        <v>0</v>
      </c>
      <c r="I224" s="27"/>
      <c r="J224" s="27"/>
    </row>
    <row r="225" spans="1:10" ht="12.75" customHeight="1">
      <c r="A225" s="51"/>
      <c r="B225" s="51" t="s">
        <v>115</v>
      </c>
      <c r="C225" s="5" t="s">
        <v>10</v>
      </c>
      <c r="D225" s="6">
        <v>1</v>
      </c>
      <c r="E225" s="6"/>
      <c r="F225" s="12" t="s">
        <v>166</v>
      </c>
      <c r="G225" s="19" t="s">
        <v>27</v>
      </c>
      <c r="H225" s="17">
        <v>2</v>
      </c>
      <c r="I225" s="64" t="s">
        <v>97</v>
      </c>
      <c r="J225" s="32"/>
    </row>
    <row r="226" spans="1:10" ht="12.75">
      <c r="A226" s="51">
        <f>A224+1</f>
        <v>39189</v>
      </c>
      <c r="B226" s="51"/>
      <c r="C226" s="5" t="s">
        <v>7</v>
      </c>
      <c r="D226" s="6">
        <v>0.75</v>
      </c>
      <c r="E226" s="6" t="s">
        <v>100</v>
      </c>
      <c r="F226" s="6" t="s">
        <v>105</v>
      </c>
      <c r="G226" s="17"/>
      <c r="H226" s="17">
        <v>4</v>
      </c>
      <c r="I226" s="64"/>
      <c r="J226" s="32"/>
    </row>
    <row r="227" spans="1:10" ht="12" customHeight="1">
      <c r="A227" s="51">
        <f>A226+1</f>
        <v>39190</v>
      </c>
      <c r="B227" s="51"/>
      <c r="C227" s="5" t="s">
        <v>10</v>
      </c>
      <c r="D227" s="6">
        <v>1.5</v>
      </c>
      <c r="E227" s="6" t="s">
        <v>17</v>
      </c>
      <c r="F227" s="6" t="s">
        <v>174</v>
      </c>
      <c r="G227" s="17" t="s">
        <v>43</v>
      </c>
      <c r="H227" s="17">
        <v>6</v>
      </c>
      <c r="I227" s="64"/>
      <c r="J227" s="27"/>
    </row>
    <row r="228" spans="1:10" ht="12.75">
      <c r="A228" s="51">
        <f>A227+1</f>
        <v>39191</v>
      </c>
      <c r="B228" s="51"/>
      <c r="C228" s="5" t="s">
        <v>109</v>
      </c>
      <c r="D228" s="6">
        <v>2</v>
      </c>
      <c r="E228" s="6" t="s">
        <v>11</v>
      </c>
      <c r="F228" s="6" t="s">
        <v>120</v>
      </c>
      <c r="G228" s="17" t="s">
        <v>27</v>
      </c>
      <c r="H228" s="17">
        <v>4</v>
      </c>
      <c r="I228" s="64"/>
      <c r="J228" s="27"/>
    </row>
    <row r="229" spans="1:10" ht="12.75">
      <c r="A229" s="51">
        <f>A228+1</f>
        <v>39192</v>
      </c>
      <c r="B229" s="51"/>
      <c r="C229" s="5" t="s">
        <v>10</v>
      </c>
      <c r="D229" s="6">
        <v>1.25</v>
      </c>
      <c r="E229" s="6" t="s">
        <v>16</v>
      </c>
      <c r="F229" s="6" t="s">
        <v>182</v>
      </c>
      <c r="G229" s="17" t="s">
        <v>95</v>
      </c>
      <c r="H229" s="17">
        <v>7</v>
      </c>
      <c r="I229" s="64"/>
      <c r="J229" s="27"/>
    </row>
    <row r="230" spans="1:10" ht="12.75">
      <c r="A230" s="51">
        <f>A229+1</f>
        <v>39193</v>
      </c>
      <c r="B230" s="51"/>
      <c r="C230" s="5" t="s">
        <v>10</v>
      </c>
      <c r="D230" s="6">
        <v>1</v>
      </c>
      <c r="E230" s="6"/>
      <c r="F230" s="12" t="s">
        <v>21</v>
      </c>
      <c r="G230" s="19" t="s">
        <v>27</v>
      </c>
      <c r="H230" s="17">
        <v>2</v>
      </c>
      <c r="I230" s="64"/>
      <c r="J230" s="27"/>
    </row>
    <row r="231" spans="1:10" ht="12.75">
      <c r="A231" s="51">
        <f>A230+1</f>
        <v>39194</v>
      </c>
      <c r="B231" s="51" t="s">
        <v>114</v>
      </c>
      <c r="C231" s="5"/>
      <c r="D231" s="6">
        <v>0.75</v>
      </c>
      <c r="E231" s="6" t="s">
        <v>100</v>
      </c>
      <c r="F231" s="6" t="s">
        <v>103</v>
      </c>
      <c r="G231" s="17"/>
      <c r="H231" s="17">
        <v>4</v>
      </c>
      <c r="I231" s="64"/>
      <c r="J231" s="27"/>
    </row>
    <row r="232" spans="1:10" ht="13.5" thickBot="1">
      <c r="A232" s="51"/>
      <c r="B232" s="51" t="s">
        <v>115</v>
      </c>
      <c r="C232" s="5" t="s">
        <v>109</v>
      </c>
      <c r="D232" s="6">
        <v>3</v>
      </c>
      <c r="E232" s="6" t="s">
        <v>11</v>
      </c>
      <c r="F232" s="6" t="s">
        <v>157</v>
      </c>
      <c r="G232" s="17" t="s">
        <v>27</v>
      </c>
      <c r="H232" s="17">
        <v>5</v>
      </c>
      <c r="I232" s="66"/>
      <c r="J232" s="27"/>
    </row>
    <row r="233" spans="1:10" ht="14.25" thickBot="1" thickTop="1">
      <c r="A233" s="7"/>
      <c r="B233" s="7"/>
      <c r="C233" s="4"/>
      <c r="D233" s="4">
        <f>SUM(D225:D232)</f>
        <v>11.25</v>
      </c>
      <c r="E233" s="4"/>
      <c r="F233" s="4"/>
      <c r="G233" s="21"/>
      <c r="H233" s="26">
        <f>SUM(H225:H232)</f>
        <v>34</v>
      </c>
      <c r="I233" s="21"/>
      <c r="J233" s="27"/>
    </row>
    <row r="234" spans="3:8" ht="13.5" thickTop="1">
      <c r="C234" s="37" t="s">
        <v>52</v>
      </c>
      <c r="D234" s="37">
        <f>D188+D199+D211+D223+D233</f>
        <v>69.5</v>
      </c>
      <c r="H234" s="18"/>
    </row>
    <row r="235" ht="12.75">
      <c r="H235" s="18"/>
    </row>
    <row r="236" spans="1:10" ht="33" customHeight="1">
      <c r="A236" s="63" t="s">
        <v>55</v>
      </c>
      <c r="B236" s="63"/>
      <c r="C236" s="63"/>
      <c r="D236" s="38">
        <f>A239</f>
        <v>39195</v>
      </c>
      <c r="E236" s="39" t="s">
        <v>56</v>
      </c>
      <c r="F236" s="62">
        <f>A284</f>
        <v>39222</v>
      </c>
      <c r="G236" s="62"/>
      <c r="H236" s="18"/>
      <c r="I236" s="22" t="s">
        <v>18</v>
      </c>
      <c r="J236" s="22"/>
    </row>
    <row r="237" spans="1:8" ht="13.5" thickBot="1">
      <c r="A237" s="2"/>
      <c r="B237" s="2"/>
      <c r="C237" s="2"/>
      <c r="D237" s="2"/>
      <c r="E237" s="2"/>
      <c r="F237" s="2"/>
      <c r="H237" s="18"/>
    </row>
    <row r="238" spans="1:10" ht="14.25" thickBot="1" thickTop="1">
      <c r="A238" s="8" t="s">
        <v>0</v>
      </c>
      <c r="B238" s="8"/>
      <c r="C238" s="9" t="s">
        <v>1</v>
      </c>
      <c r="D238" s="10" t="s">
        <v>2</v>
      </c>
      <c r="E238" s="10" t="s">
        <v>3</v>
      </c>
      <c r="F238" s="10" t="s">
        <v>4</v>
      </c>
      <c r="G238" s="24"/>
      <c r="H238" s="24"/>
      <c r="I238" s="24" t="s">
        <v>5</v>
      </c>
      <c r="J238" s="30"/>
    </row>
    <row r="239" spans="1:10" ht="13.5" thickTop="1">
      <c r="A239" s="51">
        <f>DateDépart+133</f>
        <v>39195</v>
      </c>
      <c r="B239" s="51"/>
      <c r="C239" s="5" t="s">
        <v>10</v>
      </c>
      <c r="D239" s="6">
        <v>1.5</v>
      </c>
      <c r="E239" s="6" t="s">
        <v>11</v>
      </c>
      <c r="F239" s="6" t="s">
        <v>13</v>
      </c>
      <c r="G239" s="19" t="s">
        <v>27</v>
      </c>
      <c r="H239" s="17">
        <v>4</v>
      </c>
      <c r="I239" s="19"/>
      <c r="J239" s="32"/>
    </row>
    <row r="240" spans="1:10" ht="12.75">
      <c r="A240" s="51">
        <f>A239+1</f>
        <v>39196</v>
      </c>
      <c r="B240" s="51"/>
      <c r="C240" s="5" t="s">
        <v>7</v>
      </c>
      <c r="D240" s="6">
        <v>0.75</v>
      </c>
      <c r="E240" s="6" t="s">
        <v>100</v>
      </c>
      <c r="F240" s="6" t="s">
        <v>102</v>
      </c>
      <c r="G240" s="17"/>
      <c r="H240" s="17">
        <v>4</v>
      </c>
      <c r="I240" s="19"/>
      <c r="J240" s="32"/>
    </row>
    <row r="241" spans="1:10" ht="12.75">
      <c r="A241" s="51">
        <f>A240+1</f>
        <v>39197</v>
      </c>
      <c r="B241" s="51"/>
      <c r="C241" s="5" t="s">
        <v>8</v>
      </c>
      <c r="D241" s="6">
        <v>1.5</v>
      </c>
      <c r="E241" s="6" t="s">
        <v>23</v>
      </c>
      <c r="F241" s="14" t="s">
        <v>162</v>
      </c>
      <c r="G241" s="13" t="s">
        <v>26</v>
      </c>
      <c r="H241" s="17">
        <v>7</v>
      </c>
      <c r="I241" s="58" t="s">
        <v>54</v>
      </c>
      <c r="J241" s="32"/>
    </row>
    <row r="242" spans="1:10" ht="12.75">
      <c r="A242" s="51">
        <f>A241+1</f>
        <v>39198</v>
      </c>
      <c r="B242" s="51"/>
      <c r="C242" s="5" t="s">
        <v>10</v>
      </c>
      <c r="D242" s="6">
        <v>2</v>
      </c>
      <c r="E242" s="6" t="s">
        <v>11</v>
      </c>
      <c r="F242" s="6" t="s">
        <v>146</v>
      </c>
      <c r="G242" s="20" t="s">
        <v>41</v>
      </c>
      <c r="H242" s="17">
        <v>5</v>
      </c>
      <c r="I242" s="20" t="s">
        <v>91</v>
      </c>
      <c r="J242" s="27"/>
    </row>
    <row r="243" spans="1:10" ht="12.75">
      <c r="A243" s="51"/>
      <c r="B243" s="51"/>
      <c r="C243" s="5"/>
      <c r="D243" s="6">
        <v>0.75</v>
      </c>
      <c r="E243" s="6" t="s">
        <v>100</v>
      </c>
      <c r="F243" s="6" t="s">
        <v>111</v>
      </c>
      <c r="G243" s="17"/>
      <c r="H243" s="17">
        <v>1</v>
      </c>
      <c r="I243" s="20"/>
      <c r="J243" s="27"/>
    </row>
    <row r="244" spans="1:10" ht="12.75">
      <c r="A244" s="51">
        <f>A242+1</f>
        <v>39199</v>
      </c>
      <c r="B244" s="51"/>
      <c r="C244" s="5" t="s">
        <v>10</v>
      </c>
      <c r="D244" s="6">
        <v>1.5</v>
      </c>
      <c r="E244" s="6" t="s">
        <v>53</v>
      </c>
      <c r="F244" s="12" t="s">
        <v>90</v>
      </c>
      <c r="G244" s="19" t="s">
        <v>27</v>
      </c>
      <c r="H244" s="17">
        <v>3</v>
      </c>
      <c r="I244" s="19"/>
      <c r="J244" s="32"/>
    </row>
    <row r="245" spans="1:10" ht="12.75">
      <c r="A245" s="51"/>
      <c r="B245" s="51"/>
      <c r="C245" s="5"/>
      <c r="D245" s="6">
        <v>0.75</v>
      </c>
      <c r="E245" s="6" t="s">
        <v>100</v>
      </c>
      <c r="F245" s="6" t="s">
        <v>111</v>
      </c>
      <c r="G245" s="17"/>
      <c r="H245" s="17">
        <v>1</v>
      </c>
      <c r="I245" s="13"/>
      <c r="J245" s="32"/>
    </row>
    <row r="246" spans="1:10" ht="12.75">
      <c r="A246" s="51">
        <f>A244+1</f>
        <v>39200</v>
      </c>
      <c r="B246" s="51"/>
      <c r="C246" s="5" t="s">
        <v>10</v>
      </c>
      <c r="D246" s="6">
        <v>0.75</v>
      </c>
      <c r="E246" s="20" t="s">
        <v>51</v>
      </c>
      <c r="F246" s="14" t="s">
        <v>19</v>
      </c>
      <c r="G246" s="13"/>
      <c r="H246" s="17">
        <v>3</v>
      </c>
      <c r="I246" s="13" t="s">
        <v>50</v>
      </c>
      <c r="J246" s="32"/>
    </row>
    <row r="247" spans="1:10" ht="12.75">
      <c r="A247" s="51"/>
      <c r="B247" s="51"/>
      <c r="C247" s="5"/>
      <c r="D247" s="6">
        <v>0.75</v>
      </c>
      <c r="E247" s="6" t="s">
        <v>100</v>
      </c>
      <c r="F247" s="6" t="s">
        <v>111</v>
      </c>
      <c r="G247" s="17"/>
      <c r="H247" s="17">
        <v>1</v>
      </c>
      <c r="I247" s="13"/>
      <c r="J247" s="32"/>
    </row>
    <row r="248" spans="1:10" ht="12.75">
      <c r="A248" s="51">
        <f>A246+1</f>
        <v>39201</v>
      </c>
      <c r="B248" s="51"/>
      <c r="C248" s="5" t="s">
        <v>109</v>
      </c>
      <c r="D248" s="6">
        <v>2</v>
      </c>
      <c r="E248" s="6" t="s">
        <v>20</v>
      </c>
      <c r="F248" s="15" t="s">
        <v>20</v>
      </c>
      <c r="G248" s="13" t="s">
        <v>40</v>
      </c>
      <c r="H248" s="16">
        <v>10</v>
      </c>
      <c r="I248" s="29" t="s">
        <v>49</v>
      </c>
      <c r="J248" s="34"/>
    </row>
    <row r="249" spans="1:10" ht="13.5" thickBot="1">
      <c r="A249" s="51"/>
      <c r="B249" s="51"/>
      <c r="C249" s="5"/>
      <c r="D249" s="6">
        <v>0.75</v>
      </c>
      <c r="E249" s="6" t="s">
        <v>100</v>
      </c>
      <c r="F249" s="6" t="s">
        <v>110</v>
      </c>
      <c r="G249" s="17"/>
      <c r="H249" s="17">
        <v>1</v>
      </c>
      <c r="I249" s="29"/>
      <c r="J249" s="34"/>
    </row>
    <row r="250" spans="1:10" ht="14.25" thickBot="1" thickTop="1">
      <c r="A250" s="11" t="s">
        <v>6</v>
      </c>
      <c r="B250" s="11"/>
      <c r="C250" s="4"/>
      <c r="D250" s="4">
        <f>SUM(D239:D248)</f>
        <v>12.25</v>
      </c>
      <c r="E250" s="4"/>
      <c r="F250" s="4"/>
      <c r="G250" s="21"/>
      <c r="H250" s="26">
        <f>SUM(H239:H248)</f>
        <v>39</v>
      </c>
      <c r="I250" s="21"/>
      <c r="J250" s="27"/>
    </row>
    <row r="251" spans="1:10" ht="13.5" thickTop="1">
      <c r="A251" s="51">
        <f>DateDépart+140</f>
        <v>39202</v>
      </c>
      <c r="B251" s="51"/>
      <c r="C251" s="5" t="s">
        <v>10</v>
      </c>
      <c r="D251" s="6">
        <v>0.75</v>
      </c>
      <c r="E251" s="6" t="s">
        <v>53</v>
      </c>
      <c r="F251" s="12" t="s">
        <v>21</v>
      </c>
      <c r="G251" s="19" t="s">
        <v>27</v>
      </c>
      <c r="H251" s="17">
        <v>2</v>
      </c>
      <c r="I251" s="19"/>
      <c r="J251" s="32"/>
    </row>
    <row r="252" spans="1:10" ht="12.75">
      <c r="A252" s="51">
        <f>A251+1</f>
        <v>39203</v>
      </c>
      <c r="B252" s="51"/>
      <c r="C252" s="5" t="s">
        <v>7</v>
      </c>
      <c r="D252" s="6"/>
      <c r="E252" s="6"/>
      <c r="F252" s="12"/>
      <c r="G252" s="19"/>
      <c r="H252" s="17">
        <v>0</v>
      </c>
      <c r="I252" s="19"/>
      <c r="J252" s="32"/>
    </row>
    <row r="253" spans="1:10" ht="12.75">
      <c r="A253" s="51">
        <f>A252+1</f>
        <v>39204</v>
      </c>
      <c r="B253" s="51"/>
      <c r="C253" s="5" t="s">
        <v>109</v>
      </c>
      <c r="D253" s="6">
        <v>1.5</v>
      </c>
      <c r="E253" s="6" t="s">
        <v>14</v>
      </c>
      <c r="F253" s="6" t="s">
        <v>136</v>
      </c>
      <c r="G253" s="13" t="s">
        <v>29</v>
      </c>
      <c r="H253" s="17">
        <v>8</v>
      </c>
      <c r="I253" s="58" t="s">
        <v>54</v>
      </c>
      <c r="J253" s="32"/>
    </row>
    <row r="254" spans="1:10" ht="12.75">
      <c r="A254" s="51">
        <f>A253+1</f>
        <v>39205</v>
      </c>
      <c r="B254" s="51"/>
      <c r="C254" s="5" t="s">
        <v>10</v>
      </c>
      <c r="D254" s="6">
        <v>2</v>
      </c>
      <c r="E254" s="6" t="s">
        <v>11</v>
      </c>
      <c r="F254" s="6" t="s">
        <v>146</v>
      </c>
      <c r="G254" s="20" t="s">
        <v>41</v>
      </c>
      <c r="H254" s="17">
        <v>5</v>
      </c>
      <c r="I254" s="20" t="s">
        <v>91</v>
      </c>
      <c r="J254" s="27"/>
    </row>
    <row r="255" spans="1:10" ht="12.75">
      <c r="A255" s="51"/>
      <c r="B255" s="51"/>
      <c r="C255" s="5"/>
      <c r="D255" s="6">
        <v>0.75</v>
      </c>
      <c r="E255" s="6" t="s">
        <v>100</v>
      </c>
      <c r="F255" s="6" t="s">
        <v>111</v>
      </c>
      <c r="G255" s="17"/>
      <c r="H255" s="17">
        <v>1</v>
      </c>
      <c r="I255" s="20"/>
      <c r="J255" s="27"/>
    </row>
    <row r="256" spans="1:10" ht="12.75">
      <c r="A256" s="51">
        <f>A254+1</f>
        <v>39206</v>
      </c>
      <c r="B256" s="51"/>
      <c r="C256" s="5" t="s">
        <v>10</v>
      </c>
      <c r="D256" s="6">
        <v>1</v>
      </c>
      <c r="E256" s="6" t="s">
        <v>53</v>
      </c>
      <c r="F256" s="12" t="s">
        <v>90</v>
      </c>
      <c r="G256" s="19" t="s">
        <v>27</v>
      </c>
      <c r="H256" s="17">
        <v>3</v>
      </c>
      <c r="I256" s="19"/>
      <c r="J256" s="32"/>
    </row>
    <row r="257" spans="1:10" ht="12.75">
      <c r="A257" s="51"/>
      <c r="B257" s="51"/>
      <c r="C257" s="5"/>
      <c r="D257" s="6">
        <v>0.75</v>
      </c>
      <c r="E257" s="6" t="s">
        <v>100</v>
      </c>
      <c r="F257" s="6" t="s">
        <v>111</v>
      </c>
      <c r="G257" s="17"/>
      <c r="H257" s="17">
        <v>1</v>
      </c>
      <c r="I257" s="13"/>
      <c r="J257" s="32"/>
    </row>
    <row r="258" spans="1:10" ht="12.75">
      <c r="A258" s="51">
        <f>A256+1</f>
        <v>39207</v>
      </c>
      <c r="B258" s="51"/>
      <c r="C258" s="5" t="s">
        <v>10</v>
      </c>
      <c r="D258" s="6">
        <v>0.75</v>
      </c>
      <c r="E258" s="6" t="s">
        <v>51</v>
      </c>
      <c r="F258" s="14" t="s">
        <v>19</v>
      </c>
      <c r="G258" s="13"/>
      <c r="H258" s="17">
        <v>3</v>
      </c>
      <c r="I258" s="13" t="s">
        <v>50</v>
      </c>
      <c r="J258" s="32"/>
    </row>
    <row r="259" spans="1:10" ht="12.75">
      <c r="A259" s="51"/>
      <c r="B259" s="51"/>
      <c r="C259" s="5"/>
      <c r="D259" s="6">
        <v>0.75</v>
      </c>
      <c r="E259" s="6" t="s">
        <v>100</v>
      </c>
      <c r="F259" s="6" t="s">
        <v>111</v>
      </c>
      <c r="G259" s="17"/>
      <c r="H259" s="17">
        <v>1</v>
      </c>
      <c r="I259" s="13"/>
      <c r="J259" s="32"/>
    </row>
    <row r="260" spans="1:10" ht="12.75">
      <c r="A260" s="51">
        <f>A258+1</f>
        <v>39208</v>
      </c>
      <c r="B260" s="51"/>
      <c r="C260" s="5" t="s">
        <v>109</v>
      </c>
      <c r="D260" s="6">
        <v>2</v>
      </c>
      <c r="E260" s="6" t="s">
        <v>20</v>
      </c>
      <c r="F260" s="15" t="s">
        <v>20</v>
      </c>
      <c r="G260" s="13" t="s">
        <v>40</v>
      </c>
      <c r="H260" s="16">
        <v>10</v>
      </c>
      <c r="I260" s="29" t="s">
        <v>49</v>
      </c>
      <c r="J260" s="34"/>
    </row>
    <row r="261" spans="1:10" ht="13.5" thickBot="1">
      <c r="A261" s="51"/>
      <c r="B261" s="51"/>
      <c r="C261" s="5"/>
      <c r="D261" s="6">
        <v>0.75</v>
      </c>
      <c r="E261" s="6" t="s">
        <v>100</v>
      </c>
      <c r="F261" s="6" t="s">
        <v>110</v>
      </c>
      <c r="G261" s="17"/>
      <c r="H261" s="17">
        <v>1</v>
      </c>
      <c r="I261" s="29"/>
      <c r="J261" s="34"/>
    </row>
    <row r="262" spans="1:10" ht="14.25" thickBot="1" thickTop="1">
      <c r="A262" s="11"/>
      <c r="B262" s="11"/>
      <c r="C262" s="4"/>
      <c r="D262" s="4">
        <f>SUM(D251:D260)</f>
        <v>10.25</v>
      </c>
      <c r="E262" s="4"/>
      <c r="F262" s="4"/>
      <c r="G262" s="21"/>
      <c r="H262" s="26">
        <f>SUM(H251:H260)</f>
        <v>34</v>
      </c>
      <c r="I262" s="21"/>
      <c r="J262" s="27"/>
    </row>
    <row r="263" spans="1:10" ht="13.5" thickTop="1">
      <c r="A263" s="51">
        <f>DateDépart+147</f>
        <v>39209</v>
      </c>
      <c r="B263" s="51"/>
      <c r="C263" s="5" t="s">
        <v>10</v>
      </c>
      <c r="D263" s="6">
        <v>0.75</v>
      </c>
      <c r="E263" s="6" t="s">
        <v>53</v>
      </c>
      <c r="F263" s="12" t="s">
        <v>21</v>
      </c>
      <c r="G263" s="19" t="s">
        <v>27</v>
      </c>
      <c r="H263" s="17">
        <v>2</v>
      </c>
      <c r="I263" s="19"/>
      <c r="J263" s="32"/>
    </row>
    <row r="264" spans="1:10" ht="12.75">
      <c r="A264" s="51">
        <f>A263+1</f>
        <v>39210</v>
      </c>
      <c r="B264" s="51"/>
      <c r="C264" s="5" t="s">
        <v>7</v>
      </c>
      <c r="D264" s="6"/>
      <c r="E264" s="6"/>
      <c r="F264" s="12"/>
      <c r="G264" s="19"/>
      <c r="H264" s="17">
        <v>0</v>
      </c>
      <c r="I264" s="19"/>
      <c r="J264" s="32"/>
    </row>
    <row r="265" spans="1:10" ht="12.75">
      <c r="A265" s="51">
        <f>A264+1</f>
        <v>39211</v>
      </c>
      <c r="B265" s="51"/>
      <c r="C265" s="5" t="s">
        <v>8</v>
      </c>
      <c r="D265" s="6">
        <v>1.5</v>
      </c>
      <c r="E265" s="6" t="s">
        <v>23</v>
      </c>
      <c r="F265" s="14" t="s">
        <v>153</v>
      </c>
      <c r="G265" s="13" t="s">
        <v>26</v>
      </c>
      <c r="H265" s="17">
        <v>8</v>
      </c>
      <c r="I265" s="58" t="s">
        <v>54</v>
      </c>
      <c r="J265" s="32"/>
    </row>
    <row r="266" spans="1:10" ht="12.75">
      <c r="A266" s="51">
        <f>A265+1</f>
        <v>39212</v>
      </c>
      <c r="B266" s="51"/>
      <c r="C266" s="5" t="s">
        <v>109</v>
      </c>
      <c r="D266" s="6">
        <v>2</v>
      </c>
      <c r="E266" s="6" t="s">
        <v>11</v>
      </c>
      <c r="F266" s="6" t="s">
        <v>147</v>
      </c>
      <c r="G266" s="20" t="s">
        <v>41</v>
      </c>
      <c r="H266" s="17">
        <v>5</v>
      </c>
      <c r="I266" s="20" t="s">
        <v>91</v>
      </c>
      <c r="J266" s="27"/>
    </row>
    <row r="267" spans="1:10" ht="12.75">
      <c r="A267" s="51"/>
      <c r="B267" s="51"/>
      <c r="C267" s="5"/>
      <c r="D267" s="6">
        <v>0.75</v>
      </c>
      <c r="E267" s="6" t="s">
        <v>100</v>
      </c>
      <c r="F267" s="6" t="s">
        <v>111</v>
      </c>
      <c r="G267" s="17"/>
      <c r="H267" s="17">
        <v>1</v>
      </c>
      <c r="I267" s="20"/>
      <c r="J267" s="27"/>
    </row>
    <row r="268" spans="1:10" ht="12.75">
      <c r="A268" s="51">
        <f>A266+1</f>
        <v>39213</v>
      </c>
      <c r="B268" s="51"/>
      <c r="C268" s="5" t="s">
        <v>10</v>
      </c>
      <c r="D268" s="6">
        <v>1</v>
      </c>
      <c r="E268" s="6" t="s">
        <v>53</v>
      </c>
      <c r="F268" s="12" t="s">
        <v>90</v>
      </c>
      <c r="G268" s="19" t="s">
        <v>27</v>
      </c>
      <c r="H268" s="17">
        <v>3</v>
      </c>
      <c r="I268" s="19"/>
      <c r="J268" s="32"/>
    </row>
    <row r="269" spans="1:10" ht="12.75">
      <c r="A269" s="51"/>
      <c r="B269" s="51"/>
      <c r="C269" s="5"/>
      <c r="D269" s="6">
        <v>0.75</v>
      </c>
      <c r="E269" s="6" t="s">
        <v>100</v>
      </c>
      <c r="F269" s="6" t="s">
        <v>111</v>
      </c>
      <c r="G269" s="17"/>
      <c r="H269" s="17">
        <v>1</v>
      </c>
      <c r="I269" s="13"/>
      <c r="J269" s="32"/>
    </row>
    <row r="270" spans="1:10" ht="12.75">
      <c r="A270" s="51">
        <f>A268+1</f>
        <v>39214</v>
      </c>
      <c r="B270" s="51"/>
      <c r="C270" s="5" t="s">
        <v>10</v>
      </c>
      <c r="D270" s="6">
        <v>0.75</v>
      </c>
      <c r="E270" s="6" t="s">
        <v>51</v>
      </c>
      <c r="F270" s="14" t="s">
        <v>19</v>
      </c>
      <c r="G270" s="13"/>
      <c r="H270" s="17">
        <v>3</v>
      </c>
      <c r="I270" s="13" t="s">
        <v>50</v>
      </c>
      <c r="J270" s="32"/>
    </row>
    <row r="271" spans="1:10" ht="12.75">
      <c r="A271" s="51"/>
      <c r="B271" s="51"/>
      <c r="C271" s="5"/>
      <c r="D271" s="6">
        <v>0.75</v>
      </c>
      <c r="E271" s="6" t="s">
        <v>100</v>
      </c>
      <c r="F271" s="6" t="s">
        <v>111</v>
      </c>
      <c r="G271" s="17"/>
      <c r="H271" s="17">
        <v>1</v>
      </c>
      <c r="I271" s="13"/>
      <c r="J271" s="32"/>
    </row>
    <row r="272" spans="1:10" ht="12.75">
      <c r="A272" s="51">
        <f>A270+1</f>
        <v>39215</v>
      </c>
      <c r="B272" s="51"/>
      <c r="C272" s="5" t="s">
        <v>109</v>
      </c>
      <c r="D272" s="6">
        <v>2</v>
      </c>
      <c r="E272" s="6" t="s">
        <v>20</v>
      </c>
      <c r="F272" s="15" t="s">
        <v>20</v>
      </c>
      <c r="G272" s="13" t="s">
        <v>40</v>
      </c>
      <c r="H272" s="16">
        <v>10</v>
      </c>
      <c r="I272" s="29" t="s">
        <v>49</v>
      </c>
      <c r="J272" s="34"/>
    </row>
    <row r="273" spans="1:10" ht="13.5" thickBot="1">
      <c r="A273" s="51"/>
      <c r="B273" s="51"/>
      <c r="C273" s="5"/>
      <c r="D273" s="6">
        <v>0.75</v>
      </c>
      <c r="E273" s="6" t="s">
        <v>100</v>
      </c>
      <c r="F273" s="6" t="s">
        <v>110</v>
      </c>
      <c r="G273" s="17"/>
      <c r="H273" s="17">
        <v>1</v>
      </c>
      <c r="I273" s="29"/>
      <c r="J273" s="34"/>
    </row>
    <row r="274" spans="1:10" ht="14.25" thickBot="1" thickTop="1">
      <c r="A274" s="11" t="s">
        <v>6</v>
      </c>
      <c r="B274" s="11"/>
      <c r="C274" s="4"/>
      <c r="D274" s="4">
        <f>SUM(D263:D272)</f>
        <v>10.25</v>
      </c>
      <c r="E274" s="4"/>
      <c r="F274" s="4"/>
      <c r="G274" s="21"/>
      <c r="H274" s="26">
        <f>SUM(H263:H272)</f>
        <v>34</v>
      </c>
      <c r="I274" s="21"/>
      <c r="J274" s="27"/>
    </row>
    <row r="275" spans="1:10" ht="13.5" thickTop="1">
      <c r="A275" s="51">
        <f>DateDépart+154</f>
        <v>39216</v>
      </c>
      <c r="B275" s="51"/>
      <c r="C275" s="5" t="s">
        <v>10</v>
      </c>
      <c r="D275" s="6">
        <v>0.75</v>
      </c>
      <c r="E275" s="6" t="s">
        <v>53</v>
      </c>
      <c r="F275" s="12" t="s">
        <v>21</v>
      </c>
      <c r="G275" s="19" t="s">
        <v>27</v>
      </c>
      <c r="H275" s="17">
        <v>2</v>
      </c>
      <c r="I275" s="19"/>
      <c r="J275" s="32"/>
    </row>
    <row r="276" spans="1:10" ht="12.75">
      <c r="A276" s="51">
        <f>A275+1</f>
        <v>39217</v>
      </c>
      <c r="B276" s="51"/>
      <c r="C276" s="5" t="s">
        <v>7</v>
      </c>
      <c r="D276" s="6"/>
      <c r="E276" s="6"/>
      <c r="F276" s="12"/>
      <c r="G276" s="19"/>
      <c r="H276" s="17">
        <v>0</v>
      </c>
      <c r="I276" s="19"/>
      <c r="J276" s="32"/>
    </row>
    <row r="277" spans="1:10" ht="12.75">
      <c r="A277" s="51">
        <f>A276+1</f>
        <v>39218</v>
      </c>
      <c r="B277" s="51"/>
      <c r="C277" s="5" t="s">
        <v>109</v>
      </c>
      <c r="D277" s="6">
        <v>2</v>
      </c>
      <c r="E277" s="6" t="s">
        <v>14</v>
      </c>
      <c r="F277" s="6" t="s">
        <v>136</v>
      </c>
      <c r="G277" s="13" t="s">
        <v>29</v>
      </c>
      <c r="H277" s="17">
        <v>6</v>
      </c>
      <c r="I277" s="58" t="s">
        <v>54</v>
      </c>
      <c r="J277" s="32"/>
    </row>
    <row r="278" spans="1:10" ht="12.75">
      <c r="A278" s="51">
        <f>A277+1</f>
        <v>39219</v>
      </c>
      <c r="B278" s="51"/>
      <c r="C278" s="5" t="s">
        <v>10</v>
      </c>
      <c r="D278" s="6">
        <v>1.5</v>
      </c>
      <c r="E278" s="6" t="s">
        <v>11</v>
      </c>
      <c r="F278" s="6" t="s">
        <v>22</v>
      </c>
      <c r="G278" s="20" t="s">
        <v>41</v>
      </c>
      <c r="H278" s="17">
        <v>5</v>
      </c>
      <c r="I278" s="20" t="s">
        <v>91</v>
      </c>
      <c r="J278" s="27"/>
    </row>
    <row r="279" spans="1:10" ht="12.75">
      <c r="A279" s="51"/>
      <c r="B279" s="51"/>
      <c r="C279" s="5"/>
      <c r="D279" s="6">
        <v>0.75</v>
      </c>
      <c r="E279" s="6" t="s">
        <v>100</v>
      </c>
      <c r="F279" s="6" t="s">
        <v>111</v>
      </c>
      <c r="G279" s="17"/>
      <c r="H279" s="17">
        <v>1</v>
      </c>
      <c r="I279" s="20"/>
      <c r="J279" s="27"/>
    </row>
    <row r="280" spans="1:10" ht="12.75">
      <c r="A280" s="51">
        <f>A278+1</f>
        <v>39220</v>
      </c>
      <c r="B280" s="51"/>
      <c r="C280" s="5" t="s">
        <v>10</v>
      </c>
      <c r="D280" s="6">
        <v>1</v>
      </c>
      <c r="E280" s="6" t="s">
        <v>53</v>
      </c>
      <c r="F280" s="12" t="s">
        <v>90</v>
      </c>
      <c r="G280" s="19" t="s">
        <v>27</v>
      </c>
      <c r="H280" s="17">
        <v>3</v>
      </c>
      <c r="I280" s="19"/>
      <c r="J280" s="32"/>
    </row>
    <row r="281" spans="1:10" ht="12.75">
      <c r="A281" s="51"/>
      <c r="B281" s="51"/>
      <c r="C281" s="5"/>
      <c r="D281" s="6">
        <v>0.75</v>
      </c>
      <c r="E281" s="6" t="s">
        <v>100</v>
      </c>
      <c r="F281" s="6" t="s">
        <v>111</v>
      </c>
      <c r="G281" s="17"/>
      <c r="H281" s="17">
        <v>1</v>
      </c>
      <c r="I281" s="13"/>
      <c r="J281" s="32"/>
    </row>
    <row r="282" spans="1:10" ht="12.75">
      <c r="A282" s="51">
        <f>A280+1</f>
        <v>39221</v>
      </c>
      <c r="B282" s="51"/>
      <c r="C282" s="5" t="s">
        <v>10</v>
      </c>
      <c r="D282" s="6">
        <v>0.75</v>
      </c>
      <c r="E282" s="20" t="s">
        <v>51</v>
      </c>
      <c r="F282" s="14" t="s">
        <v>19</v>
      </c>
      <c r="G282" s="13"/>
      <c r="H282" s="17">
        <v>3</v>
      </c>
      <c r="I282" s="13" t="s">
        <v>50</v>
      </c>
      <c r="J282" s="32"/>
    </row>
    <row r="283" spans="1:10" ht="12.75">
      <c r="A283" s="51"/>
      <c r="B283" s="51"/>
      <c r="C283" s="5"/>
      <c r="D283" s="6">
        <v>0.75</v>
      </c>
      <c r="E283" s="6" t="s">
        <v>100</v>
      </c>
      <c r="F283" s="6" t="s">
        <v>111</v>
      </c>
      <c r="G283" s="17"/>
      <c r="H283" s="17">
        <v>1</v>
      </c>
      <c r="I283" s="13"/>
      <c r="J283" s="32"/>
    </row>
    <row r="284" spans="1:10" ht="12.75">
      <c r="A284" s="51">
        <f>A282+1</f>
        <v>39222</v>
      </c>
      <c r="B284" s="51"/>
      <c r="C284" s="5" t="s">
        <v>109</v>
      </c>
      <c r="D284" s="6">
        <v>2</v>
      </c>
      <c r="E284" s="6" t="s">
        <v>20</v>
      </c>
      <c r="F284" s="15" t="s">
        <v>20</v>
      </c>
      <c r="G284" s="13" t="s">
        <v>40</v>
      </c>
      <c r="H284" s="16">
        <v>10</v>
      </c>
      <c r="I284" s="29" t="s">
        <v>49</v>
      </c>
      <c r="J284" s="34"/>
    </row>
    <row r="285" spans="1:10" ht="13.5" thickBot="1">
      <c r="A285" s="51"/>
      <c r="B285" s="51"/>
      <c r="C285" s="5"/>
      <c r="D285" s="6">
        <v>0.75</v>
      </c>
      <c r="E285" s="6" t="s">
        <v>100</v>
      </c>
      <c r="F285" s="6" t="s">
        <v>110</v>
      </c>
      <c r="G285" s="17"/>
      <c r="H285" s="17">
        <v>1</v>
      </c>
      <c r="I285" s="29"/>
      <c r="J285" s="34"/>
    </row>
    <row r="286" spans="1:10" ht="14.25" thickBot="1" thickTop="1">
      <c r="A286" s="11"/>
      <c r="B286" s="11"/>
      <c r="C286" s="4"/>
      <c r="D286" s="4">
        <f>SUM(D275:D284)</f>
        <v>10.25</v>
      </c>
      <c r="E286" s="4"/>
      <c r="F286" s="4"/>
      <c r="G286" s="21"/>
      <c r="H286" s="26">
        <f>SUM(H275:H284)</f>
        <v>32</v>
      </c>
      <c r="I286" s="21"/>
      <c r="J286" s="27"/>
    </row>
    <row r="287" spans="1:10" ht="14.25" thickBot="1" thickTop="1">
      <c r="A287" s="7"/>
      <c r="B287" s="7"/>
      <c r="C287" s="36" t="s">
        <v>52</v>
      </c>
      <c r="D287" s="37">
        <f>D250+D262+D274+D286</f>
        <v>43</v>
      </c>
      <c r="E287" s="4"/>
      <c r="F287" s="4"/>
      <c r="G287" s="21"/>
      <c r="H287" s="21"/>
      <c r="I287" s="21"/>
      <c r="J287" s="27"/>
    </row>
    <row r="288" ht="13.5" thickTop="1"/>
  </sheetData>
  <mergeCells count="14">
    <mergeCell ref="A76:C76"/>
    <mergeCell ref="F76:G76"/>
    <mergeCell ref="A138:C138"/>
    <mergeCell ref="F138:G138"/>
    <mergeCell ref="F236:G236"/>
    <mergeCell ref="A236:C236"/>
    <mergeCell ref="I124:I127"/>
    <mergeCell ref="A3:C3"/>
    <mergeCell ref="I225:I232"/>
    <mergeCell ref="I212:I215"/>
    <mergeCell ref="A164:C164"/>
    <mergeCell ref="F164:G164"/>
    <mergeCell ref="A5:C5"/>
    <mergeCell ref="F5:G5"/>
  </mergeCells>
  <conditionalFormatting sqref="H285 H283 H240 H200:H210 H189:H198 H167:H176 H249 H261 H273 H243 H247 H245 H255 H257 H259 H267 H269 H271 H279 H281 H224:H232 H212:H222 H178:H187 H140:H149 H151:H160 H90:H99 H8:H17 H112:H122 H79:H88 H63:H72 H52:H61 H30:H39 H41:H50 H124:H134 H19:H28 H101:H110">
    <cfRule type="cellIs" priority="1" dxfId="0" operator="between" stopIfTrue="1">
      <formula>1</formula>
      <formula>4</formula>
    </cfRule>
    <cfRule type="cellIs" priority="2" dxfId="1" operator="between" stopIfTrue="1">
      <formula>5</formula>
      <formula>6</formula>
    </cfRule>
    <cfRule type="cellIs" priority="3" dxfId="2" operator="between" stopIfTrue="1">
      <formula>7</formula>
      <formula>8</formula>
    </cfRule>
  </conditionalFormatting>
  <conditionalFormatting sqref="H244 H260 H272 H239 H248 H246 H241:H242 H251:H254 H256 H258 H263:H266 H268 H270 H275:H278 H280 H282 H284">
    <cfRule type="cellIs" priority="4" dxfId="0" operator="between" stopIfTrue="1">
      <formula>0</formula>
      <formula>4</formula>
    </cfRule>
    <cfRule type="cellIs" priority="5" dxfId="1" operator="between" stopIfTrue="1">
      <formula>5</formula>
      <formula>6</formula>
    </cfRule>
    <cfRule type="cellIs" priority="6" dxfId="2" operator="between" stopIfTrue="1">
      <formula>7</formula>
      <formula>8</formula>
    </cfRule>
  </conditionalFormatting>
  <hyperlinks>
    <hyperlink ref="E65" r:id="rId1" display="COMPEX"/>
  </hyperlinks>
  <printOptions gridLines="1"/>
  <pageMargins left="0.75" right="0.75" top="1" bottom="1" header="0.4921259845" footer="0.4921259845"/>
  <pageSetup horizontalDpi="600" verticalDpi="600" orientation="landscape" paperSize="9" scale="46" r:id="rId4"/>
  <headerFooter alignWithMargins="0">
    <oddHeader>&amp;CPage &amp;P&amp;RPlan entrainement Arnaud pic forme 1er mai  v10.xls</oddHeader>
    <oddFooter>&amp;CPage &amp;P</oddFooter>
  </headerFooter>
  <rowBreaks count="4" manualBreakCount="4">
    <brk id="74" max="24" man="1"/>
    <brk id="137" max="25" man="1"/>
    <brk id="162" max="24" man="1"/>
    <brk id="234" max="24" man="1"/>
  </rowBreaks>
  <colBreaks count="1" manualBreakCount="1">
    <brk id="9" min="1" max="238" man="1"/>
  </col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D.D.S.P. NORD</dc:creator>
  <cp:keywords/>
  <dc:description/>
  <cp:lastModifiedBy>dborci</cp:lastModifiedBy>
  <cp:lastPrinted>2006-12-14T08:44:12Z</cp:lastPrinted>
  <dcterms:created xsi:type="dcterms:W3CDTF">2004-07-21T15:27:53Z</dcterms:created>
  <dcterms:modified xsi:type="dcterms:W3CDTF">2008-10-05T18:55:10Z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